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65" windowWidth="19980" windowHeight="7755"/>
  </bookViews>
  <sheets>
    <sheet name="Tabela" sheetId="4" r:id="rId1"/>
  </sheets>
  <calcPr calcId="144525"/>
</workbook>
</file>

<file path=xl/calcChain.xml><?xml version="1.0" encoding="utf-8"?>
<calcChain xmlns="http://schemas.openxmlformats.org/spreadsheetml/2006/main">
  <c r="O24" i="4" l="1"/>
  <c r="J24" i="4"/>
  <c r="K24" i="4" s="1"/>
  <c r="O23" i="4"/>
  <c r="J23" i="4"/>
  <c r="O22" i="4"/>
  <c r="J22" i="4"/>
  <c r="M22" i="4" s="1"/>
  <c r="O21" i="4"/>
  <c r="O20" i="4"/>
  <c r="J20" i="4"/>
  <c r="M20" i="4" s="1"/>
  <c r="H20" i="4"/>
  <c r="H19" i="4"/>
  <c r="H18" i="4"/>
  <c r="O17" i="4"/>
  <c r="J17" i="4"/>
  <c r="M17" i="4" s="1"/>
  <c r="H17" i="4"/>
  <c r="O16" i="4"/>
  <c r="J16" i="4"/>
  <c r="M16" i="4" s="1"/>
  <c r="H16" i="4"/>
  <c r="H15" i="4"/>
  <c r="E15" i="4"/>
  <c r="E20" i="4" s="1"/>
  <c r="H14" i="4"/>
  <c r="E14" i="4"/>
  <c r="E19" i="4" s="1"/>
  <c r="H13" i="4"/>
  <c r="E13" i="4"/>
  <c r="E18" i="4" s="1"/>
  <c r="O12" i="4"/>
  <c r="J12" i="4"/>
  <c r="K12" i="4" s="1"/>
  <c r="H12" i="4"/>
  <c r="E12" i="4"/>
  <c r="E17" i="4" s="1"/>
  <c r="E22" i="4" s="1"/>
  <c r="O11" i="4"/>
  <c r="J11" i="4"/>
  <c r="K11" i="4" s="1"/>
  <c r="H11" i="4"/>
  <c r="E11" i="4"/>
  <c r="E16" i="4" s="1"/>
  <c r="E21" i="4" s="1"/>
  <c r="H10" i="4"/>
  <c r="H9" i="4"/>
  <c r="H8" i="4"/>
  <c r="O7" i="4"/>
  <c r="J7" i="4"/>
  <c r="N7" i="4" s="1"/>
  <c r="H7" i="4"/>
  <c r="O6" i="4"/>
  <c r="J6" i="4"/>
  <c r="M6" i="4" s="1"/>
  <c r="H6" i="4"/>
  <c r="J21" i="4" l="1"/>
  <c r="M21" i="4" s="1"/>
  <c r="M7" i="4"/>
  <c r="K7" i="4"/>
  <c r="N23" i="4"/>
  <c r="M23" i="4"/>
  <c r="K23" i="4"/>
  <c r="N16" i="4"/>
  <c r="N17" i="4"/>
  <c r="N20" i="4"/>
  <c r="N22" i="4"/>
  <c r="K6" i="4"/>
  <c r="M11" i="4"/>
  <c r="M12" i="4"/>
  <c r="K16" i="4"/>
  <c r="K17" i="4"/>
  <c r="K20" i="4"/>
  <c r="K22" i="4"/>
  <c r="L22" i="4" s="1"/>
  <c r="M24" i="4"/>
  <c r="N6" i="4"/>
  <c r="N11" i="4"/>
  <c r="N12" i="4"/>
  <c r="N24" i="4"/>
  <c r="L16" i="4" l="1"/>
  <c r="L6" i="4"/>
  <c r="L7" i="4"/>
  <c r="K21" i="4"/>
  <c r="N21" i="4"/>
  <c r="L24" i="4"/>
  <c r="L20" i="4"/>
  <c r="L23" i="4"/>
  <c r="L11" i="4"/>
  <c r="L12" i="4"/>
  <c r="L17" i="4"/>
  <c r="L21" i="4" l="1"/>
</calcChain>
</file>

<file path=xl/sharedStrings.xml><?xml version="1.0" encoding="utf-8"?>
<sst xmlns="http://schemas.openxmlformats.org/spreadsheetml/2006/main" count="128" uniqueCount="47">
  <si>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</si>
  <si>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</si>
  <si>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</si>
  <si>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</si>
  <si>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</si>
  <si>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</si>
  <si>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</si>
  <si>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</si>
  <si>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</si>
  <si>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</si>
  <si>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</si>
  <si>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</si>
  <si>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</si>
  <si>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</si>
  <si>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</si>
  <si>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</si>
  <si>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</si>
  <si>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</si>
  <si>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</si>
  <si>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</si>
  <si>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</si>
  <si>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</si>
  <si>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</si>
  <si>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</si>
  <si>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</si>
  <si>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</si>
  <si>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</si>
  <si>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</si>
  <si>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1- Em caso de parcelamento: correção mensal pelo INCC até entrega das chaves, após as chaves correção pelo IGP-M + juros de 1% a.m;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</si>
  <si>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</si>
  <si>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</si>
  <si>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</si>
  <si>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</si>
  <si>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</si>
  <si>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</si>
  <si>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</si>
  <si>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</si>
  <si>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</si>
  <si>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</si>
  <si>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</si>
  <si>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</si>
  <si>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</si>
  <si>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</si>
  <si>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9- Previsão de entrega primeira torre para dezembro de 2017.</t>
  </si>
  <si>
    <t>101*</t>
  </si>
  <si>
    <t>* Apartamento mobiliado e decorado.</t>
  </si>
  <si>
    <t>Tabela 06 - Vigência Dezembro/2017.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</si>
</sst>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00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9" fontId="6" fillId="4" borderId="7" xfId="2" applyFont="1" applyFill="1" applyBorder="1" applyAlignment="1" applyProtection="1">
      <alignment horizontal="center" vertical="center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9" fontId="6" fillId="4" borderId="7" xfId="0" applyNumberFormat="1" applyFont="1" applyFill="1" applyBorder="1" applyAlignment="1" applyProtection="1">
      <alignment horizontal="center" vertical="center"/>
      <protection locked="0"/>
    </xf>
    <xf numFmtId="9" fontId="6" fillId="3" borderId="7" xfId="0" applyNumberFormat="1" applyFont="1" applyFill="1" applyBorder="1" applyAlignment="1" applyProtection="1">
      <alignment horizontal="center" vertical="center"/>
      <protection locked="0"/>
    </xf>
    <xf numFmtId="0" fontId="6" fillId="3" borderId="8" xfId="0" applyFont="1" applyFill="1" applyBorder="1" applyAlignment="1" applyProtection="1">
      <alignment horizontal="center" vertical="center"/>
      <protection locked="0"/>
    </xf>
    <xf numFmtId="0" fontId="0" fillId="0" borderId="17" xfId="0" applyBorder="1"/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6" xfId="0" applyFont="1" applyBorder="1" applyAlignment="1">
      <alignment vertical="center"/>
    </xf>
    <xf numFmtId="0" fontId="0" fillId="0" borderId="0" xfId="0" applyBorder="1"/>
    <xf numFmtId="9" fontId="7" fillId="4" borderId="7" xfId="2" applyFont="1" applyFill="1" applyBorder="1" applyAlignment="1" applyProtection="1">
      <alignment horizontal="center" vertical="center"/>
    </xf>
    <xf numFmtId="0" fontId="0" fillId="0" borderId="4" xfId="0" applyBorder="1"/>
    <xf numFmtId="0" fontId="8" fillId="5" borderId="11" xfId="0" applyFont="1" applyFill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2" xfId="1" applyFont="1" applyBorder="1" applyAlignment="1">
      <alignment vertical="center"/>
    </xf>
    <xf numFmtId="43" fontId="0" fillId="0" borderId="2" xfId="1" applyFont="1" applyBorder="1" applyAlignment="1">
      <alignment vertical="center"/>
    </xf>
    <xf numFmtId="43" fontId="5" fillId="0" borderId="2" xfId="1" applyFont="1" applyBorder="1" applyAlignment="1">
      <alignment vertical="center"/>
    </xf>
    <xf numFmtId="43" fontId="0" fillId="0" borderId="27" xfId="1" applyFont="1" applyBorder="1" applyAlignment="1">
      <alignment vertical="center"/>
    </xf>
    <xf numFmtId="0" fontId="14" fillId="0" borderId="0" xfId="0" applyFont="1" applyBorder="1"/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4" fontId="0" fillId="0" borderId="29" xfId="0" applyNumberFormat="1" applyBorder="1" applyAlignment="1">
      <alignment horizontal="center" vertical="center"/>
    </xf>
    <xf numFmtId="43" fontId="2" fillId="0" borderId="29" xfId="1" applyFont="1" applyBorder="1" applyAlignment="1">
      <alignment vertical="center"/>
    </xf>
    <xf numFmtId="43" fontId="0" fillId="0" borderId="29" xfId="1" applyFont="1" applyBorder="1" applyAlignment="1">
      <alignment vertical="center"/>
    </xf>
    <xf numFmtId="43" fontId="5" fillId="0" borderId="29" xfId="1" applyFont="1" applyBorder="1" applyAlignment="1">
      <alignment vertical="center"/>
    </xf>
    <xf numFmtId="43" fontId="0" fillId="0" borderId="30" xfId="1" applyFont="1" applyBorder="1" applyAlignment="1">
      <alignment vertical="center"/>
    </xf>
    <xf numFmtId="0" fontId="0" fillId="5" borderId="12" xfId="0" applyFill="1" applyBorder="1" applyAlignment="1">
      <alignment vertical="center"/>
    </xf>
    <xf numFmtId="0" fontId="0" fillId="5" borderId="12" xfId="0" applyFill="1" applyBorder="1"/>
    <xf numFmtId="0" fontId="0" fillId="5" borderId="13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2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8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/>
    </xf>
    <xf numFmtId="0" fontId="0" fillId="2" borderId="2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5" xfId="0" applyFont="1" applyBorder="1"/>
    <xf numFmtId="0" fontId="2" fillId="7" borderId="9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43" fontId="1" fillId="0" borderId="31" xfId="1" applyNumberFormat="1" applyFont="1" applyBorder="1" applyAlignment="1">
      <alignment vertical="center"/>
    </xf>
    <xf numFmtId="43" fontId="0" fillId="0" borderId="32" xfId="1" applyFont="1" applyBorder="1" applyAlignment="1">
      <alignment vertical="center"/>
    </xf>
    <xf numFmtId="43" fontId="11" fillId="2" borderId="32" xfId="1" applyFont="1" applyFill="1" applyBorder="1" applyAlignment="1">
      <alignment horizontal="center" vertical="center"/>
    </xf>
    <xf numFmtId="43" fontId="1" fillId="0" borderId="32" xfId="1" applyFont="1" applyBorder="1" applyAlignment="1">
      <alignment vertical="center"/>
    </xf>
    <xf numFmtId="43" fontId="1" fillId="0" borderId="33" xfId="1" applyFont="1" applyBorder="1" applyAlignment="1">
      <alignment vertical="center"/>
    </xf>
    <xf numFmtId="43" fontId="1" fillId="0" borderId="34" xfId="1" applyFont="1" applyBorder="1" applyAlignment="1">
      <alignment vertical="center"/>
    </xf>
    <xf numFmtId="4" fontId="2" fillId="0" borderId="35" xfId="0" applyNumberFormat="1" applyFont="1" applyBorder="1" applyAlignment="1">
      <alignment horizontal="center" vertical="center"/>
    </xf>
    <xf numFmtId="4" fontId="2" fillId="0" borderId="36" xfId="0" applyNumberFormat="1" applyFont="1" applyBorder="1" applyAlignment="1">
      <alignment horizontal="center" vertical="center"/>
    </xf>
    <xf numFmtId="4" fontId="2" fillId="2" borderId="36" xfId="0" applyNumberFormat="1" applyFont="1" applyFill="1" applyBorder="1" applyAlignment="1">
      <alignment horizontal="center" vertical="center"/>
    </xf>
    <xf numFmtId="4" fontId="11" fillId="2" borderId="36" xfId="0" applyNumberFormat="1" applyFont="1" applyFill="1" applyBorder="1" applyAlignment="1">
      <alignment horizontal="center" vertical="center"/>
    </xf>
    <xf numFmtId="4" fontId="2" fillId="0" borderId="37" xfId="0" applyNumberFormat="1" applyFont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4" fontId="0" fillId="6" borderId="1" xfId="0" applyNumberFormat="1" applyFill="1" applyBorder="1" applyAlignment="1">
      <alignment horizontal="center" vertical="center"/>
    </xf>
    <xf numFmtId="4" fontId="2" fillId="6" borderId="36" xfId="0" applyNumberFormat="1" applyFont="1" applyFill="1" applyBorder="1" applyAlignment="1">
      <alignment horizontal="center" vertical="center"/>
    </xf>
    <xf numFmtId="43" fontId="1" fillId="6" borderId="32" xfId="1" applyFont="1" applyFill="1" applyBorder="1" applyAlignment="1">
      <alignment vertical="center"/>
    </xf>
    <xf numFmtId="43" fontId="2" fillId="6" borderId="1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tabSelected="1" workbookViewId="0">
      <selection activeCell="I11" sqref="I11"/>
    </sheetView>
  </sheetViews>
  <sheetFormatPr defaultRowHeight="15" x14ac:dyDescent="0.25"/>
  <cols>
    <col min="1" max="1" width="11" customWidth="1"/>
    <col min="2" max="2" width="15" bestFit="1" customWidth="1"/>
    <col min="3" max="3" width="5.85546875" style="62" bestFit="1" customWidth="1"/>
    <col min="4" max="4" width="5.8554687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1.7109375" customWidth="1"/>
    <col min="17" max="17" width="10.5703125" bestFit="1" customWidth="1"/>
    <col min="18" max="18" width="11.5703125" bestFit="1" customWidth="1"/>
  </cols>
  <sheetData>
    <row r="1" spans="1:18" ht="16.5" thickBot="1" x14ac:dyDescent="0.3">
      <c r="A1" s="36"/>
      <c r="B1" s="22"/>
      <c r="C1" s="58"/>
      <c r="D1" s="22"/>
      <c r="E1" s="22"/>
      <c r="F1" s="22"/>
      <c r="G1" s="22"/>
      <c r="H1" s="22"/>
      <c r="I1" s="22"/>
      <c r="J1" s="22"/>
      <c r="K1" s="22"/>
      <c r="L1" s="22"/>
      <c r="M1" s="28" t="s">
        <v>46</v>
      </c>
      <c r="N1" s="22"/>
      <c r="O1" s="22"/>
    </row>
    <row r="2" spans="1:18" ht="19.5" thickBot="1" x14ac:dyDescent="0.3">
      <c r="A2" s="112" t="s">
        <v>26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4"/>
    </row>
    <row r="3" spans="1:18" ht="24" customHeight="1" thickBot="1" x14ac:dyDescent="0.3">
      <c r="A3" s="112" t="s">
        <v>23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4"/>
    </row>
    <row r="4" spans="1:18" ht="27.75" customHeight="1" x14ac:dyDescent="0.25">
      <c r="A4" s="115" t="s">
        <v>1</v>
      </c>
      <c r="B4" s="117" t="s">
        <v>22</v>
      </c>
      <c r="C4" s="117" t="s">
        <v>0</v>
      </c>
      <c r="D4" s="117" t="s">
        <v>37</v>
      </c>
      <c r="E4" s="117" t="s">
        <v>5</v>
      </c>
      <c r="F4" s="88" t="s">
        <v>34</v>
      </c>
      <c r="G4" s="88" t="s">
        <v>36</v>
      </c>
      <c r="H4" s="88" t="s">
        <v>25</v>
      </c>
      <c r="I4" s="119" t="s">
        <v>7</v>
      </c>
      <c r="J4" s="9" t="s">
        <v>6</v>
      </c>
      <c r="K4" s="10" t="s">
        <v>8</v>
      </c>
      <c r="L4" s="9" t="s">
        <v>9</v>
      </c>
      <c r="M4" s="9" t="s">
        <v>10</v>
      </c>
      <c r="N4" s="8" t="s">
        <v>11</v>
      </c>
      <c r="O4" s="11" t="s">
        <v>12</v>
      </c>
    </row>
    <row r="5" spans="1:18" ht="24" customHeight="1" thickBot="1" x14ac:dyDescent="0.3">
      <c r="A5" s="116"/>
      <c r="B5" s="118"/>
      <c r="C5" s="118"/>
      <c r="D5" s="118"/>
      <c r="E5" s="118"/>
      <c r="F5" s="89" t="s">
        <v>24</v>
      </c>
      <c r="G5" s="89" t="s">
        <v>24</v>
      </c>
      <c r="H5" s="89" t="s">
        <v>35</v>
      </c>
      <c r="I5" s="120"/>
      <c r="J5" s="23">
        <v>0.15</v>
      </c>
      <c r="K5" s="12">
        <v>0.25</v>
      </c>
      <c r="L5" s="13">
        <v>100</v>
      </c>
      <c r="M5" s="14">
        <v>0.25</v>
      </c>
      <c r="N5" s="15">
        <v>0</v>
      </c>
      <c r="O5" s="16">
        <v>0</v>
      </c>
    </row>
    <row r="6" spans="1:18" ht="18" customHeight="1" x14ac:dyDescent="0.25">
      <c r="A6" s="30" t="s">
        <v>2</v>
      </c>
      <c r="B6" s="31" t="s">
        <v>39</v>
      </c>
      <c r="C6" s="101" t="s">
        <v>44</v>
      </c>
      <c r="D6" s="31">
        <v>1</v>
      </c>
      <c r="E6" s="37" t="s">
        <v>16</v>
      </c>
      <c r="F6" s="55">
        <v>70.430000000000007</v>
      </c>
      <c r="G6" s="55">
        <v>97.69</v>
      </c>
      <c r="H6" s="96">
        <f>G6+16.95</f>
        <v>114.64</v>
      </c>
      <c r="I6" s="90">
        <v>680861.68</v>
      </c>
      <c r="J6" s="32">
        <f>I6*(1-J$5)</f>
        <v>578732.42800000007</v>
      </c>
      <c r="K6" s="33">
        <f>J6*K$5</f>
        <v>144683.10700000002</v>
      </c>
      <c r="L6" s="33">
        <f>(J6-K6-M6-N6)/L$5</f>
        <v>2893.6621400000004</v>
      </c>
      <c r="M6" s="33">
        <f>J6*M$5</f>
        <v>144683.10700000002</v>
      </c>
      <c r="N6" s="34">
        <f>J6*N$5</f>
        <v>0</v>
      </c>
      <c r="O6" s="35" t="str">
        <f>IF(O$5&lt;&gt;0,(N6/O$5),"-")</f>
        <v>-</v>
      </c>
      <c r="Q6" s="54"/>
      <c r="R6" s="54"/>
    </row>
    <row r="7" spans="1:18" ht="18" customHeight="1" x14ac:dyDescent="0.25">
      <c r="A7" s="26" t="s">
        <v>2</v>
      </c>
      <c r="B7" s="3" t="s">
        <v>39</v>
      </c>
      <c r="C7" s="3">
        <v>102</v>
      </c>
      <c r="D7" s="3">
        <v>2</v>
      </c>
      <c r="E7" s="38" t="s">
        <v>18</v>
      </c>
      <c r="F7" s="29">
        <v>71.069999999999993</v>
      </c>
      <c r="G7" s="29">
        <v>98.58</v>
      </c>
      <c r="H7" s="97">
        <f>G7+17.9</f>
        <v>116.47999999999999</v>
      </c>
      <c r="I7" s="91">
        <v>567331.14</v>
      </c>
      <c r="J7" s="4">
        <f>I7*(1-J$5)</f>
        <v>482231.46899999998</v>
      </c>
      <c r="K7" s="5">
        <f t="shared" ref="K7:K24" si="0">J7*K$5</f>
        <v>120557.86725</v>
      </c>
      <c r="L7" s="5">
        <f t="shared" ref="L7:L24" si="1">(J7-K7-M7-N7)/L$5</f>
        <v>2411.1573449999996</v>
      </c>
      <c r="M7" s="5">
        <f t="shared" ref="M7:M24" si="2">J7*M$5</f>
        <v>120557.86725</v>
      </c>
      <c r="N7" s="6">
        <f t="shared" ref="N7:N24" si="3">J7*N$5</f>
        <v>0</v>
      </c>
      <c r="O7" s="7" t="str">
        <f t="shared" ref="O7:O24" si="4">IF(O$5&lt;&gt;0,(N7/O$5),"-")</f>
        <v>-</v>
      </c>
      <c r="Q7" s="54"/>
      <c r="R7" s="54"/>
    </row>
    <row r="8" spans="1:18" ht="18" customHeight="1" x14ac:dyDescent="0.25">
      <c r="A8" s="70" t="s">
        <v>2</v>
      </c>
      <c r="B8" s="71" t="s">
        <v>21</v>
      </c>
      <c r="C8" s="71">
        <v>103</v>
      </c>
      <c r="D8" s="71">
        <v>3</v>
      </c>
      <c r="E8" s="72" t="s">
        <v>17</v>
      </c>
      <c r="F8" s="73">
        <v>46.07</v>
      </c>
      <c r="G8" s="73">
        <v>63.9</v>
      </c>
      <c r="H8" s="98">
        <f>G8+17.9</f>
        <v>81.8</v>
      </c>
      <c r="I8" s="92" t="s">
        <v>42</v>
      </c>
      <c r="J8" s="74" t="s">
        <v>42</v>
      </c>
      <c r="K8" s="74" t="s">
        <v>42</v>
      </c>
      <c r="L8" s="74" t="s">
        <v>42</v>
      </c>
      <c r="M8" s="74" t="s">
        <v>42</v>
      </c>
      <c r="N8" s="75"/>
      <c r="O8" s="76" t="s">
        <v>42</v>
      </c>
      <c r="Q8" s="54"/>
      <c r="R8" s="54"/>
    </row>
    <row r="9" spans="1:18" ht="18" customHeight="1" x14ac:dyDescent="0.25">
      <c r="A9" s="70" t="s">
        <v>2</v>
      </c>
      <c r="B9" s="71" t="s">
        <v>39</v>
      </c>
      <c r="C9" s="71">
        <v>104</v>
      </c>
      <c r="D9" s="71">
        <v>4</v>
      </c>
      <c r="E9" s="72" t="s">
        <v>19</v>
      </c>
      <c r="F9" s="73">
        <v>71.069999999999993</v>
      </c>
      <c r="G9" s="73">
        <v>98.58</v>
      </c>
      <c r="H9" s="98">
        <f>G9+18.72</f>
        <v>117.3</v>
      </c>
      <c r="I9" s="92" t="s">
        <v>42</v>
      </c>
      <c r="J9" s="74" t="s">
        <v>42</v>
      </c>
      <c r="K9" s="74" t="s">
        <v>42</v>
      </c>
      <c r="L9" s="74" t="s">
        <v>42</v>
      </c>
      <c r="M9" s="74" t="s">
        <v>42</v>
      </c>
      <c r="N9" s="75"/>
      <c r="O9" s="76" t="s">
        <v>42</v>
      </c>
      <c r="Q9" s="54"/>
      <c r="R9" s="54"/>
    </row>
    <row r="10" spans="1:18" ht="18" customHeight="1" x14ac:dyDescent="0.25">
      <c r="A10" s="70" t="s">
        <v>2</v>
      </c>
      <c r="B10" s="71" t="s">
        <v>39</v>
      </c>
      <c r="C10" s="71">
        <v>105</v>
      </c>
      <c r="D10" s="71">
        <v>5</v>
      </c>
      <c r="E10" s="72" t="s">
        <v>20</v>
      </c>
      <c r="F10" s="73">
        <v>70.430000000000007</v>
      </c>
      <c r="G10" s="73">
        <v>97.69</v>
      </c>
      <c r="H10" s="98">
        <f>G10+18.35</f>
        <v>116.03999999999999</v>
      </c>
      <c r="I10" s="92" t="s">
        <v>42</v>
      </c>
      <c r="J10" s="74" t="s">
        <v>42</v>
      </c>
      <c r="K10" s="74" t="s">
        <v>42</v>
      </c>
      <c r="L10" s="74" t="s">
        <v>42</v>
      </c>
      <c r="M10" s="74" t="s">
        <v>42</v>
      </c>
      <c r="N10" s="75"/>
      <c r="O10" s="76" t="s">
        <v>42</v>
      </c>
      <c r="Q10" s="54"/>
      <c r="R10" s="54"/>
    </row>
    <row r="11" spans="1:18" ht="18" customHeight="1" x14ac:dyDescent="0.25">
      <c r="A11" s="26" t="s">
        <v>3</v>
      </c>
      <c r="B11" s="3" t="s">
        <v>39</v>
      </c>
      <c r="C11" s="3">
        <v>201</v>
      </c>
      <c r="D11" s="3">
        <v>6</v>
      </c>
      <c r="E11" s="39" t="str">
        <f>E6</f>
        <v>Norte / Oeste</v>
      </c>
      <c r="F11" s="29">
        <v>70.430000000000007</v>
      </c>
      <c r="G11" s="29">
        <v>97.69</v>
      </c>
      <c r="H11" s="97">
        <f>G11+18.35</f>
        <v>116.03999999999999</v>
      </c>
      <c r="I11" s="93">
        <v>517997.99</v>
      </c>
      <c r="J11" s="4">
        <f>I11*(1-J$5)</f>
        <v>440298.29149999999</v>
      </c>
      <c r="K11" s="5">
        <f t="shared" si="0"/>
        <v>110074.572875</v>
      </c>
      <c r="L11" s="5">
        <f t="shared" si="1"/>
        <v>2201.4914574999998</v>
      </c>
      <c r="M11" s="5">
        <f t="shared" si="2"/>
        <v>110074.572875</v>
      </c>
      <c r="N11" s="6">
        <f t="shared" si="3"/>
        <v>0</v>
      </c>
      <c r="O11" s="7" t="str">
        <f t="shared" si="4"/>
        <v>-</v>
      </c>
      <c r="Q11" s="54"/>
      <c r="R11" s="54"/>
    </row>
    <row r="12" spans="1:18" ht="18" customHeight="1" x14ac:dyDescent="0.25">
      <c r="A12" s="26" t="s">
        <v>3</v>
      </c>
      <c r="B12" s="3" t="s">
        <v>39</v>
      </c>
      <c r="C12" s="3">
        <v>202</v>
      </c>
      <c r="D12" s="3">
        <v>7</v>
      </c>
      <c r="E12" s="39" t="str">
        <f t="shared" ref="E12:E22" si="5">E7</f>
        <v>Sul / Oeste - Vista</v>
      </c>
      <c r="F12" s="29">
        <v>71.069999999999993</v>
      </c>
      <c r="G12" s="29">
        <v>98.58</v>
      </c>
      <c r="H12" s="97">
        <f>G12+18.35</f>
        <v>116.93</v>
      </c>
      <c r="I12" s="93">
        <v>595697.68999999994</v>
      </c>
      <c r="J12" s="4">
        <f>I12*(1-J$5)</f>
        <v>506343.03649999993</v>
      </c>
      <c r="K12" s="5">
        <f t="shared" si="0"/>
        <v>126585.75912499998</v>
      </c>
      <c r="L12" s="5">
        <f t="shared" si="1"/>
        <v>2531.7151824999996</v>
      </c>
      <c r="M12" s="5">
        <f t="shared" si="2"/>
        <v>126585.75912499998</v>
      </c>
      <c r="N12" s="6">
        <f t="shared" si="3"/>
        <v>0</v>
      </c>
      <c r="O12" s="7" t="str">
        <f t="shared" si="4"/>
        <v>-</v>
      </c>
      <c r="Q12" s="54"/>
      <c r="R12" s="54"/>
    </row>
    <row r="13" spans="1:18" ht="18" customHeight="1" x14ac:dyDescent="0.25">
      <c r="A13" s="77" t="s">
        <v>3</v>
      </c>
      <c r="B13" s="78" t="s">
        <v>21</v>
      </c>
      <c r="C13" s="78">
        <v>203</v>
      </c>
      <c r="D13" s="78">
        <v>8</v>
      </c>
      <c r="E13" s="79" t="str">
        <f t="shared" si="5"/>
        <v>Sul - Vista</v>
      </c>
      <c r="F13" s="80">
        <v>46.07</v>
      </c>
      <c r="G13" s="80">
        <v>63.9</v>
      </c>
      <c r="H13" s="99">
        <f>G13+18.35</f>
        <v>82.25</v>
      </c>
      <c r="I13" s="92" t="s">
        <v>42</v>
      </c>
      <c r="J13" s="74" t="s">
        <v>42</v>
      </c>
      <c r="K13" s="74" t="s">
        <v>42</v>
      </c>
      <c r="L13" s="74" t="s">
        <v>42</v>
      </c>
      <c r="M13" s="74" t="s">
        <v>42</v>
      </c>
      <c r="N13" s="75"/>
      <c r="O13" s="76" t="s">
        <v>42</v>
      </c>
      <c r="Q13" s="54"/>
      <c r="R13" s="54"/>
    </row>
    <row r="14" spans="1:18" ht="18" customHeight="1" x14ac:dyDescent="0.25">
      <c r="A14" s="77" t="s">
        <v>3</v>
      </c>
      <c r="B14" s="78" t="s">
        <v>39</v>
      </c>
      <c r="C14" s="78">
        <v>204</v>
      </c>
      <c r="D14" s="78">
        <v>9</v>
      </c>
      <c r="E14" s="79" t="str">
        <f t="shared" si="5"/>
        <v>Sul / Leste - Vista</v>
      </c>
      <c r="F14" s="80">
        <v>71.069999999999993</v>
      </c>
      <c r="G14" s="80">
        <v>98.58</v>
      </c>
      <c r="H14" s="99">
        <f>G14+18.72</f>
        <v>117.3</v>
      </c>
      <c r="I14" s="92" t="s">
        <v>42</v>
      </c>
      <c r="J14" s="74" t="s">
        <v>42</v>
      </c>
      <c r="K14" s="74" t="s">
        <v>42</v>
      </c>
      <c r="L14" s="74" t="s">
        <v>42</v>
      </c>
      <c r="M14" s="74" t="s">
        <v>42</v>
      </c>
      <c r="N14" s="81"/>
      <c r="O14" s="76" t="s">
        <v>42</v>
      </c>
      <c r="Q14" s="54"/>
      <c r="R14" s="54"/>
    </row>
    <row r="15" spans="1:18" ht="18" customHeight="1" x14ac:dyDescent="0.25">
      <c r="A15" s="70" t="s">
        <v>3</v>
      </c>
      <c r="B15" s="71" t="s">
        <v>39</v>
      </c>
      <c r="C15" s="71">
        <v>205</v>
      </c>
      <c r="D15" s="71">
        <v>10</v>
      </c>
      <c r="E15" s="72" t="str">
        <f t="shared" si="5"/>
        <v>Norte / Leste</v>
      </c>
      <c r="F15" s="73">
        <v>70.430000000000007</v>
      </c>
      <c r="G15" s="73">
        <v>97.69</v>
      </c>
      <c r="H15" s="98">
        <f>G15+17.9</f>
        <v>115.59</v>
      </c>
      <c r="I15" s="92" t="s">
        <v>42</v>
      </c>
      <c r="J15" s="74" t="s">
        <v>42</v>
      </c>
      <c r="K15" s="74" t="s">
        <v>42</v>
      </c>
      <c r="L15" s="74" t="s">
        <v>42</v>
      </c>
      <c r="M15" s="74" t="s">
        <v>42</v>
      </c>
      <c r="N15" s="75"/>
      <c r="O15" s="76" t="s">
        <v>42</v>
      </c>
      <c r="Q15" s="54"/>
      <c r="R15" s="54"/>
    </row>
    <row r="16" spans="1:18" ht="18" customHeight="1" x14ac:dyDescent="0.25">
      <c r="A16" s="26" t="s">
        <v>4</v>
      </c>
      <c r="B16" s="3" t="s">
        <v>39</v>
      </c>
      <c r="C16" s="3">
        <v>301</v>
      </c>
      <c r="D16" s="3">
        <v>11</v>
      </c>
      <c r="E16" s="39" t="str">
        <f t="shared" si="5"/>
        <v>Norte / Oeste</v>
      </c>
      <c r="F16" s="29">
        <v>70.73</v>
      </c>
      <c r="G16" s="29">
        <v>97.69</v>
      </c>
      <c r="H16" s="97">
        <f>G16+17.9</f>
        <v>115.59</v>
      </c>
      <c r="I16" s="93">
        <v>543897.9</v>
      </c>
      <c r="J16" s="4">
        <f>I16*(1-J$5)</f>
        <v>462313.21500000003</v>
      </c>
      <c r="K16" s="5">
        <f t="shared" si="0"/>
        <v>115578.30375000001</v>
      </c>
      <c r="L16" s="5">
        <f t="shared" si="1"/>
        <v>2311.5660749999997</v>
      </c>
      <c r="M16" s="5">
        <f t="shared" si="2"/>
        <v>115578.30375000001</v>
      </c>
      <c r="N16" s="6">
        <f t="shared" si="3"/>
        <v>0</v>
      </c>
      <c r="O16" s="7" t="str">
        <f t="shared" si="4"/>
        <v>-</v>
      </c>
      <c r="Q16" s="54"/>
      <c r="R16" s="54"/>
    </row>
    <row r="17" spans="1:18" ht="18" customHeight="1" x14ac:dyDescent="0.25">
      <c r="A17" s="102" t="s">
        <v>4</v>
      </c>
      <c r="B17" s="103" t="s">
        <v>39</v>
      </c>
      <c r="C17" s="103">
        <v>302</v>
      </c>
      <c r="D17" s="103">
        <v>12</v>
      </c>
      <c r="E17" s="104" t="str">
        <f t="shared" si="5"/>
        <v>Sul / Oeste - Vista</v>
      </c>
      <c r="F17" s="105">
        <v>71.069999999999993</v>
      </c>
      <c r="G17" s="105">
        <v>98.58</v>
      </c>
      <c r="H17" s="106">
        <f>G17+16.95</f>
        <v>115.53</v>
      </c>
      <c r="I17" s="107">
        <v>625482.57999999996</v>
      </c>
      <c r="J17" s="108">
        <f>I17*(1-J$5)</f>
        <v>531660.19299999997</v>
      </c>
      <c r="K17" s="109">
        <f t="shared" si="0"/>
        <v>132915.04824999999</v>
      </c>
      <c r="L17" s="109">
        <f t="shared" si="1"/>
        <v>2658.3009649999999</v>
      </c>
      <c r="M17" s="109">
        <f t="shared" si="2"/>
        <v>132915.04824999999</v>
      </c>
      <c r="N17" s="110">
        <f t="shared" si="3"/>
        <v>0</v>
      </c>
      <c r="O17" s="111" t="str">
        <f t="shared" si="4"/>
        <v>-</v>
      </c>
      <c r="Q17" s="54"/>
      <c r="R17" s="54"/>
    </row>
    <row r="18" spans="1:18" ht="18" customHeight="1" x14ac:dyDescent="0.25">
      <c r="A18" s="70" t="s">
        <v>4</v>
      </c>
      <c r="B18" s="71" t="s">
        <v>21</v>
      </c>
      <c r="C18" s="71">
        <v>303</v>
      </c>
      <c r="D18" s="71">
        <v>14</v>
      </c>
      <c r="E18" s="72" t="str">
        <f t="shared" si="5"/>
        <v>Sul - Vista</v>
      </c>
      <c r="F18" s="73">
        <v>46.07</v>
      </c>
      <c r="G18" s="73">
        <v>63.9</v>
      </c>
      <c r="H18" s="98">
        <f>G18+17.01</f>
        <v>80.91</v>
      </c>
      <c r="I18" s="92" t="s">
        <v>42</v>
      </c>
      <c r="J18" s="74" t="s">
        <v>42</v>
      </c>
      <c r="K18" s="74" t="s">
        <v>42</v>
      </c>
      <c r="L18" s="74" t="s">
        <v>42</v>
      </c>
      <c r="M18" s="74" t="s">
        <v>42</v>
      </c>
      <c r="N18" s="82"/>
      <c r="O18" s="83" t="s">
        <v>42</v>
      </c>
      <c r="Q18" s="54"/>
      <c r="R18" s="54"/>
    </row>
    <row r="19" spans="1:18" ht="18" customHeight="1" x14ac:dyDescent="0.25">
      <c r="A19" s="70" t="s">
        <v>4</v>
      </c>
      <c r="B19" s="71" t="s">
        <v>39</v>
      </c>
      <c r="C19" s="71">
        <v>304</v>
      </c>
      <c r="D19" s="71">
        <v>15</v>
      </c>
      <c r="E19" s="72" t="str">
        <f t="shared" si="5"/>
        <v>Sul / Leste - Vista</v>
      </c>
      <c r="F19" s="73">
        <v>71.069999999999993</v>
      </c>
      <c r="G19" s="73">
        <v>98.58</v>
      </c>
      <c r="H19" s="98">
        <f>G19+17.01</f>
        <v>115.59</v>
      </c>
      <c r="I19" s="92" t="s">
        <v>42</v>
      </c>
      <c r="J19" s="74" t="s">
        <v>42</v>
      </c>
      <c r="K19" s="74" t="s">
        <v>42</v>
      </c>
      <c r="L19" s="74" t="s">
        <v>42</v>
      </c>
      <c r="M19" s="74" t="s">
        <v>42</v>
      </c>
      <c r="N19" s="82"/>
      <c r="O19" s="83" t="s">
        <v>42</v>
      </c>
      <c r="Q19" s="54"/>
      <c r="R19" s="54"/>
    </row>
    <row r="20" spans="1:18" ht="18" customHeight="1" x14ac:dyDescent="0.25">
      <c r="A20" s="26" t="s">
        <v>4</v>
      </c>
      <c r="B20" s="3" t="s">
        <v>39</v>
      </c>
      <c r="C20" s="3">
        <v>305</v>
      </c>
      <c r="D20" s="3">
        <v>16</v>
      </c>
      <c r="E20" s="39" t="str">
        <f t="shared" si="5"/>
        <v>Norte / Leste</v>
      </c>
      <c r="F20" s="29">
        <v>70.430000000000007</v>
      </c>
      <c r="G20" s="29">
        <v>97.69</v>
      </c>
      <c r="H20" s="97">
        <f>G20+17.01</f>
        <v>114.7</v>
      </c>
      <c r="I20" s="93">
        <v>543897.9</v>
      </c>
      <c r="J20" s="4">
        <f>I20*(1-J$5)</f>
        <v>462313.21500000003</v>
      </c>
      <c r="K20" s="5">
        <f t="shared" si="0"/>
        <v>115578.30375000001</v>
      </c>
      <c r="L20" s="5">
        <f t="shared" si="1"/>
        <v>2311.5660749999997</v>
      </c>
      <c r="M20" s="5">
        <f t="shared" si="2"/>
        <v>115578.30375000001</v>
      </c>
      <c r="N20" s="6">
        <f t="shared" si="3"/>
        <v>0</v>
      </c>
      <c r="O20" s="7" t="str">
        <f t="shared" si="4"/>
        <v>-</v>
      </c>
      <c r="Q20" s="54"/>
      <c r="R20" s="54"/>
    </row>
    <row r="21" spans="1:18" ht="18" customHeight="1" x14ac:dyDescent="0.25">
      <c r="A21" s="26" t="s">
        <v>40</v>
      </c>
      <c r="B21" s="3" t="s">
        <v>41</v>
      </c>
      <c r="C21" s="3">
        <v>401</v>
      </c>
      <c r="D21" s="3">
        <v>17</v>
      </c>
      <c r="E21" s="39" t="str">
        <f t="shared" si="5"/>
        <v>Norte / Oeste</v>
      </c>
      <c r="F21" s="29">
        <v>55.03</v>
      </c>
      <c r="G21" s="29">
        <v>77.010000000000005</v>
      </c>
      <c r="H21" s="97">
        <v>94.11</v>
      </c>
      <c r="I21" s="94">
        <v>543897.9</v>
      </c>
      <c r="J21" s="4">
        <f>I21*(1-J$5)</f>
        <v>462313.21500000003</v>
      </c>
      <c r="K21" s="5">
        <f t="shared" si="0"/>
        <v>115578.30375000001</v>
      </c>
      <c r="L21" s="5">
        <f t="shared" si="1"/>
        <v>2311.5660749999997</v>
      </c>
      <c r="M21" s="5">
        <f t="shared" si="2"/>
        <v>115578.30375000001</v>
      </c>
      <c r="N21" s="6">
        <f t="shared" si="3"/>
        <v>0</v>
      </c>
      <c r="O21" s="7" t="str">
        <f t="shared" si="4"/>
        <v>-</v>
      </c>
      <c r="Q21" s="54"/>
      <c r="R21" s="54"/>
    </row>
    <row r="22" spans="1:18" ht="18" customHeight="1" x14ac:dyDescent="0.25">
      <c r="A22" s="26" t="s">
        <v>40</v>
      </c>
      <c r="B22" s="3" t="s">
        <v>41</v>
      </c>
      <c r="C22" s="3">
        <v>402</v>
      </c>
      <c r="D22" s="3">
        <v>18</v>
      </c>
      <c r="E22" s="39" t="str">
        <f t="shared" si="5"/>
        <v>Sul / Oeste - Vista</v>
      </c>
      <c r="F22" s="29">
        <v>53.68</v>
      </c>
      <c r="G22" s="29">
        <v>75.12</v>
      </c>
      <c r="H22" s="97">
        <v>92.22</v>
      </c>
      <c r="I22" s="93">
        <v>625482.57999999996</v>
      </c>
      <c r="J22" s="4">
        <f>I22*(1-J$5)</f>
        <v>531660.19299999997</v>
      </c>
      <c r="K22" s="5">
        <f t="shared" si="0"/>
        <v>132915.04824999999</v>
      </c>
      <c r="L22" s="5">
        <f t="shared" si="1"/>
        <v>2658.3009649999999</v>
      </c>
      <c r="M22" s="5">
        <f t="shared" si="2"/>
        <v>132915.04824999999</v>
      </c>
      <c r="N22" s="6">
        <f t="shared" si="3"/>
        <v>0</v>
      </c>
      <c r="O22" s="7" t="str">
        <f t="shared" si="4"/>
        <v>-</v>
      </c>
      <c r="Q22" s="54"/>
      <c r="R22" s="54"/>
    </row>
    <row r="23" spans="1:18" ht="18" customHeight="1" x14ac:dyDescent="0.25">
      <c r="A23" s="26" t="s">
        <v>40</v>
      </c>
      <c r="B23" s="3" t="s">
        <v>41</v>
      </c>
      <c r="C23" s="3">
        <v>403</v>
      </c>
      <c r="D23" s="3">
        <v>19</v>
      </c>
      <c r="E23" s="39" t="s">
        <v>19</v>
      </c>
      <c r="F23" s="29">
        <v>53.68</v>
      </c>
      <c r="G23" s="29">
        <v>75.12</v>
      </c>
      <c r="H23" s="97">
        <v>92.22</v>
      </c>
      <c r="I23" s="91">
        <v>625482.57999999996</v>
      </c>
      <c r="J23" s="4">
        <f>I23*(1-J$5)</f>
        <v>531660.19299999997</v>
      </c>
      <c r="K23" s="5">
        <f t="shared" si="0"/>
        <v>132915.04824999999</v>
      </c>
      <c r="L23" s="5">
        <f t="shared" si="1"/>
        <v>2658.3009649999999</v>
      </c>
      <c r="M23" s="5">
        <f t="shared" si="2"/>
        <v>132915.04824999999</v>
      </c>
      <c r="N23" s="6">
        <f t="shared" si="3"/>
        <v>0</v>
      </c>
      <c r="O23" s="7" t="str">
        <f t="shared" si="4"/>
        <v>-</v>
      </c>
      <c r="Q23" s="54"/>
      <c r="R23" s="54"/>
    </row>
    <row r="24" spans="1:18" ht="18" customHeight="1" thickBot="1" x14ac:dyDescent="0.3">
      <c r="A24" s="41" t="s">
        <v>40</v>
      </c>
      <c r="B24" s="42" t="s">
        <v>41</v>
      </c>
      <c r="C24" s="42">
        <v>404</v>
      </c>
      <c r="D24" s="42">
        <v>20</v>
      </c>
      <c r="E24" s="43" t="s">
        <v>20</v>
      </c>
      <c r="F24" s="44">
        <v>55.03</v>
      </c>
      <c r="G24" s="44">
        <v>77.010000000000005</v>
      </c>
      <c r="H24" s="100">
        <v>95.83</v>
      </c>
      <c r="I24" s="95">
        <v>543897.9</v>
      </c>
      <c r="J24" s="45">
        <f>I24*(1-J$5)</f>
        <v>462313.21500000003</v>
      </c>
      <c r="K24" s="46">
        <f t="shared" si="0"/>
        <v>115578.30375000001</v>
      </c>
      <c r="L24" s="46">
        <f t="shared" si="1"/>
        <v>2311.5660749999997</v>
      </c>
      <c r="M24" s="46">
        <f t="shared" si="2"/>
        <v>115578.30375000001</v>
      </c>
      <c r="N24" s="47">
        <f t="shared" si="3"/>
        <v>0</v>
      </c>
      <c r="O24" s="48" t="str">
        <f t="shared" si="4"/>
        <v>-</v>
      </c>
      <c r="Q24" s="54"/>
      <c r="R24" s="54"/>
    </row>
    <row r="25" spans="1:18" s="57" customFormat="1" ht="18" customHeight="1" thickBot="1" x14ac:dyDescent="0.3">
      <c r="A25" s="66" t="s">
        <v>45</v>
      </c>
      <c r="B25" s="67"/>
      <c r="C25" s="68"/>
      <c r="D25" s="69"/>
      <c r="E25" s="56"/>
      <c r="F25" s="56"/>
      <c r="G25" s="56"/>
      <c r="H25" s="56"/>
    </row>
    <row r="26" spans="1:18" s="57" customFormat="1" ht="9.75" customHeight="1" x14ac:dyDescent="0.25">
      <c r="A26" s="63"/>
      <c r="B26" s="64"/>
      <c r="C26" s="65"/>
      <c r="D26" s="64"/>
      <c r="E26" s="56"/>
      <c r="F26" s="56"/>
      <c r="G26" s="56"/>
      <c r="H26" s="56"/>
    </row>
    <row r="27" spans="1:18" ht="18" customHeight="1" thickBot="1" x14ac:dyDescent="0.3">
      <c r="A27" s="27" t="s">
        <v>32</v>
      </c>
      <c r="B27" s="84" t="s">
        <v>33</v>
      </c>
      <c r="C27" s="2"/>
      <c r="D27" s="1"/>
      <c r="E27" s="40"/>
      <c r="F27" s="1"/>
      <c r="G27" s="1"/>
      <c r="H27" s="1"/>
    </row>
    <row r="28" spans="1:18" ht="18" customHeight="1" x14ac:dyDescent="0.25">
      <c r="A28" s="25" t="s">
        <v>13</v>
      </c>
      <c r="B28" s="49"/>
      <c r="C28" s="59"/>
      <c r="D28" s="49"/>
      <c r="E28" s="49"/>
      <c r="F28" s="49"/>
      <c r="G28" s="49"/>
      <c r="H28" s="49"/>
      <c r="I28" s="50"/>
      <c r="J28" s="51"/>
      <c r="K28" s="86"/>
      <c r="L28" s="86"/>
      <c r="M28" s="86"/>
    </row>
    <row r="29" spans="1:18" ht="18" customHeight="1" x14ac:dyDescent="0.25">
      <c r="A29" s="18" t="s">
        <v>28</v>
      </c>
      <c r="B29" s="19"/>
      <c r="C29" s="60"/>
      <c r="D29" s="19"/>
      <c r="E29" s="19"/>
      <c r="F29" s="19"/>
      <c r="G29" s="19"/>
      <c r="H29" s="19"/>
      <c r="I29" s="20"/>
      <c r="J29" s="87"/>
      <c r="K29" s="85"/>
      <c r="L29" s="85"/>
      <c r="M29" s="86"/>
    </row>
    <row r="30" spans="1:18" x14ac:dyDescent="0.25">
      <c r="A30" s="18" t="s">
        <v>38</v>
      </c>
      <c r="B30" s="19"/>
      <c r="C30" s="60"/>
      <c r="D30" s="19"/>
      <c r="E30" s="19"/>
      <c r="F30" s="19"/>
      <c r="G30" s="19"/>
      <c r="H30" s="19"/>
      <c r="I30" s="20"/>
      <c r="J30" s="87"/>
      <c r="K30" s="85"/>
      <c r="L30" s="85"/>
      <c r="M30" s="86"/>
    </row>
    <row r="31" spans="1:18" x14ac:dyDescent="0.25">
      <c r="A31" s="18" t="s">
        <v>14</v>
      </c>
      <c r="B31" s="19"/>
      <c r="C31" s="60"/>
      <c r="D31" s="19"/>
      <c r="E31" s="19"/>
      <c r="F31" s="19"/>
      <c r="G31" s="19"/>
      <c r="H31" s="19"/>
      <c r="I31" s="20"/>
      <c r="J31" s="87"/>
      <c r="K31" s="85"/>
      <c r="L31" s="85"/>
      <c r="M31" s="86"/>
    </row>
    <row r="32" spans="1:18" x14ac:dyDescent="0.25">
      <c r="A32" s="18" t="s">
        <v>15</v>
      </c>
      <c r="B32" s="19"/>
      <c r="C32" s="60"/>
      <c r="D32" s="19"/>
      <c r="E32" s="19"/>
      <c r="F32" s="19"/>
      <c r="G32" s="19"/>
      <c r="H32" s="19"/>
      <c r="I32" s="20"/>
      <c r="J32" s="87"/>
      <c r="K32" s="85"/>
      <c r="L32" s="85"/>
      <c r="M32" s="86"/>
    </row>
    <row r="33" spans="1:13" x14ac:dyDescent="0.25">
      <c r="A33" s="18" t="s">
        <v>27</v>
      </c>
      <c r="B33" s="19"/>
      <c r="C33" s="60"/>
      <c r="D33" s="19"/>
      <c r="E33" s="19"/>
      <c r="F33" s="19"/>
      <c r="G33" s="19"/>
      <c r="H33" s="19"/>
      <c r="I33" s="20"/>
      <c r="J33" s="87"/>
      <c r="K33" s="85"/>
      <c r="L33" s="85"/>
      <c r="M33" s="86"/>
    </row>
    <row r="34" spans="1:13" x14ac:dyDescent="0.25">
      <c r="A34" s="18" t="s">
        <v>29</v>
      </c>
      <c r="B34" s="19"/>
      <c r="C34" s="60"/>
      <c r="D34" s="19"/>
      <c r="E34" s="19"/>
      <c r="F34" s="19"/>
      <c r="G34" s="19"/>
      <c r="H34" s="19"/>
      <c r="I34" s="20"/>
      <c r="J34" s="87"/>
      <c r="K34" s="85"/>
      <c r="L34" s="85"/>
      <c r="M34" s="86"/>
    </row>
    <row r="35" spans="1:13" x14ac:dyDescent="0.25">
      <c r="A35" s="18" t="s">
        <v>30</v>
      </c>
      <c r="B35" s="19"/>
      <c r="C35" s="60"/>
      <c r="D35" s="19"/>
      <c r="E35" s="19"/>
      <c r="F35" s="19"/>
      <c r="G35" s="19"/>
      <c r="H35" s="19"/>
      <c r="I35" s="20"/>
      <c r="J35" s="87"/>
      <c r="K35" s="85"/>
      <c r="L35" s="85"/>
      <c r="M35" s="86"/>
    </row>
    <row r="36" spans="1:13" x14ac:dyDescent="0.25">
      <c r="A36" s="18" t="s">
        <v>31</v>
      </c>
      <c r="B36" s="19"/>
      <c r="C36" s="60"/>
      <c r="D36" s="19"/>
      <c r="E36" s="19"/>
      <c r="F36" s="19"/>
      <c r="G36" s="19"/>
      <c r="H36" s="19"/>
      <c r="I36" s="20"/>
      <c r="J36" s="87"/>
      <c r="K36" s="85"/>
      <c r="L36" s="85"/>
      <c r="M36" s="86"/>
    </row>
    <row r="37" spans="1:13" ht="15.75" thickBot="1" x14ac:dyDescent="0.3">
      <c r="A37" s="21" t="s">
        <v>43</v>
      </c>
      <c r="B37" s="52"/>
      <c r="C37" s="61"/>
      <c r="D37" s="52"/>
      <c r="E37" s="52"/>
      <c r="F37" s="52"/>
      <c r="G37" s="53"/>
      <c r="H37" s="53"/>
      <c r="I37" s="24"/>
      <c r="J37" s="17"/>
      <c r="K37" s="86"/>
      <c r="L37" s="86"/>
      <c r="M37" s="86"/>
    </row>
    <row r="38" spans="1:13" x14ac:dyDescent="0.25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2017-11-14T11:00:56Z</cp:lastPrinted>
  <dcterms:created xsi:type="dcterms:W3CDTF">2014-01-11T19:36:19Z</dcterms:created>
  <dcterms:modified xsi:type="dcterms:W3CDTF">2018-01-19T19:14:00Z</dcterms:modified>
</cp:coreProperties>
</file>