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23" i="4"/>
  <c r="J23"/>
  <c r="O22"/>
  <c r="J22"/>
  <c r="M22" s="1"/>
  <c r="O21"/>
  <c r="O20"/>
  <c r="J20"/>
  <c r="M20" s="1"/>
  <c r="H20"/>
  <c r="H19"/>
  <c r="H18"/>
  <c r="O17"/>
  <c r="J17"/>
  <c r="M17" s="1"/>
  <c r="H17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H7"/>
  <c r="H6"/>
  <c r="J21" l="1"/>
  <c r="M21" s="1"/>
  <c r="N23"/>
  <c r="M23"/>
  <c r="K23"/>
  <c r="N17"/>
  <c r="N20"/>
  <c r="N22"/>
  <c r="K17"/>
  <c r="K20"/>
  <c r="K22"/>
  <c r="L22" l="1"/>
  <c r="K21"/>
  <c r="N21"/>
  <c r="L20"/>
  <c r="L23"/>
  <c r="L17"/>
  <c r="L21" l="1"/>
</calcChain>
</file>

<file path=xl/sharedStrings.xml><?xml version="1.0" encoding="utf-8"?>
<sst xmlns="http://schemas.openxmlformats.org/spreadsheetml/2006/main" count="172" uniqueCount="54">
  <si>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</si>
  <si>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</si>
  <si>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</si>
  <si>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</si>
  <si>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</si>
  <si>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</si>
  <si>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</si>
  <si>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</si>
  <si>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</si>
  <si>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</si>
  <si>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</si>
  <si>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</si>
  <si>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</si>
  <si>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</si>
  <si>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</si>
  <si>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</si>
  <si>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</si>
  <si>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</si>
  <si>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</si>
  <si>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</si>
  <si>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</si>
  <si>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</si>
  <si>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</si>
  <si>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</si>
  <si>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Reservado</t>
  </si>
  <si>
    <t>Vendido</t>
  </si>
  <si>
    <t>Área privativa apto.</t>
  </si>
  <si>
    <t>apto. + box m²</t>
  </si>
  <si>
    <t>Área total apto.</t>
  </si>
  <si>
    <t>Box</t>
  </si>
  <si>
    <t>2 dorm. (1 suíte)</t>
  </si>
  <si>
    <t>Cobertura</t>
  </si>
  <si>
    <t>VENDIDO</t>
  </si>
  <si>
    <t>101*</t>
  </si>
  <si>
    <t>Desconto Promocional</t>
  </si>
  <si>
    <t>401*</t>
  </si>
  <si>
    <t>403**</t>
  </si>
  <si>
    <t>* Apartamento totalmente mobiliado e decorado.</t>
  </si>
  <si>
    <t>* Apartamento semimobiliado (com móveis da cozinha com granito + cooktop e móveis lavanderia e banheiros com granito).</t>
  </si>
  <si>
    <t>10- Primeira torre entregue em dezembro de 2017.</t>
  </si>
  <si>
    <t>1- Em caso de parcelamento: Correção pelo IGP-M + juros de 0,5% a.m;</t>
  </si>
  <si>
    <t>2- Despesas de ITBI, Escritura e Registro de Imóveis serão pagas pelo comprador;</t>
  </si>
  <si>
    <t>3- Alteração de preços e condições desta tabela: poderá ser realizada a qualquer tempo e sem aviso prévio pela Incorporadora;</t>
  </si>
  <si>
    <t>4- Endereço do Empreendimento: Rua Renato Dienstmann, n° 410 - Bairro Carazal - Gramado - RS;</t>
  </si>
  <si>
    <t>5- Os apartamentos de dois dormitórios, são sempre uma suíte e mais um dormitório;</t>
  </si>
  <si>
    <t>6- Incorporação: La Vista Empreendimentos Imobiliários Ltda.;</t>
  </si>
  <si>
    <t xml:space="preserve">7- Registro da Incorporação: R.1-30.611 do Registro de Imóveis da Comarca de Gramado; </t>
  </si>
  <si>
    <t>9- Habite-se/ Matrículas individualizadas concluídos, apartamentos já estão liberados para financiamento bancário;</t>
  </si>
  <si>
    <t>8- As chaves dos apartamentos 401 e 403, encontram-se disponíveis na Bordin Imóveis;</t>
  </si>
  <si>
    <t>2 + Dep. 1</t>
  </si>
  <si>
    <t>24 duplo</t>
  </si>
  <si>
    <t>Dep. 16 + 17</t>
  </si>
  <si>
    <t>11 + Dep. 12</t>
  </si>
  <si>
    <t>Tabela - Vigência Fevereiro/2019.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</si>
</sst>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8"/>
      <color theme="1"/>
      <name val="Engravers MT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3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2" fillId="7" borderId="7" xfId="0" applyFont="1" applyFill="1" applyBorder="1" applyAlignment="1">
      <alignment horizontal="center" vertical="center"/>
    </xf>
    <xf numFmtId="43" fontId="0" fillId="0" borderId="22" xfId="1" applyFont="1" applyBorder="1" applyAlignment="1">
      <alignment vertical="center"/>
    </xf>
    <xf numFmtId="43" fontId="11" fillId="2" borderId="22" xfId="1" applyFont="1" applyFill="1" applyBorder="1" applyAlignment="1">
      <alignment horizontal="center" vertical="center"/>
    </xf>
    <xf numFmtId="43" fontId="1" fillId="0" borderId="22" xfId="1" applyFont="1" applyBorder="1" applyAlignment="1">
      <alignment vertical="center"/>
    </xf>
    <xf numFmtId="4" fontId="2" fillId="0" borderId="25" xfId="0" applyNumberFormat="1" applyFont="1" applyBorder="1" applyAlignment="1">
      <alignment horizontal="center" vertical="center"/>
    </xf>
    <xf numFmtId="4" fontId="2" fillId="2" borderId="25" xfId="0" applyNumberFormat="1" applyFont="1" applyFill="1" applyBorder="1" applyAlignment="1">
      <alignment horizontal="center" vertical="center"/>
    </xf>
    <xf numFmtId="4" fontId="11" fillId="2" borderId="25" xfId="0" applyNumberFormat="1" applyFont="1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5" xfId="0" applyNumberFormat="1" applyFont="1" applyFill="1" applyBorder="1" applyAlignment="1">
      <alignment horizontal="center" vertical="center"/>
    </xf>
    <xf numFmtId="43" fontId="1" fillId="0" borderId="22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0" fontId="2" fillId="7" borderId="27" xfId="0" applyFont="1" applyFill="1" applyBorder="1" applyAlignment="1">
      <alignment horizontal="center" vertical="center"/>
    </xf>
    <xf numFmtId="9" fontId="7" fillId="4" borderId="29" xfId="2" applyFont="1" applyFill="1" applyBorder="1" applyAlignment="1" applyProtection="1">
      <alignment horizontal="center" vertical="center"/>
    </xf>
    <xf numFmtId="9" fontId="6" fillId="4" borderId="29" xfId="2" applyFont="1" applyFill="1" applyBorder="1" applyAlignment="1" applyProtection="1">
      <alignment horizontal="center" vertical="center"/>
      <protection locked="0"/>
    </xf>
    <xf numFmtId="0" fontId="6" fillId="4" borderId="29" xfId="0" applyFont="1" applyFill="1" applyBorder="1" applyAlignment="1" applyProtection="1">
      <alignment horizontal="center" vertical="center"/>
      <protection locked="0"/>
    </xf>
    <xf numFmtId="9" fontId="6" fillId="4" borderId="29" xfId="0" applyNumberFormat="1" applyFont="1" applyFill="1" applyBorder="1" applyAlignment="1" applyProtection="1">
      <alignment horizontal="center" vertical="center"/>
      <protection locked="0"/>
    </xf>
    <xf numFmtId="9" fontId="6" fillId="3" borderId="29" xfId="0" applyNumberFormat="1" applyFont="1" applyFill="1" applyBorder="1" applyAlignment="1" applyProtection="1">
      <alignment horizontal="center" vertical="center"/>
      <protection locked="0"/>
    </xf>
    <xf numFmtId="0" fontId="6" fillId="3" borderId="30" xfId="0" applyFon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4" fontId="2" fillId="2" borderId="31" xfId="0" applyNumberFormat="1" applyFont="1" applyFill="1" applyBorder="1" applyAlignment="1">
      <alignment horizontal="center" vertical="center"/>
    </xf>
    <xf numFmtId="43" fontId="11" fillId="2" borderId="32" xfId="1" applyFont="1" applyFill="1" applyBorder="1" applyAlignment="1">
      <alignment horizontal="center" vertical="center"/>
    </xf>
    <xf numFmtId="43" fontId="11" fillId="2" borderId="2" xfId="1" applyFont="1" applyFill="1" applyBorder="1" applyAlignment="1">
      <alignment horizontal="center" vertical="center"/>
    </xf>
    <xf numFmtId="43" fontId="12" fillId="2" borderId="2" xfId="1" applyFont="1" applyFill="1" applyBorder="1" applyAlignment="1">
      <alignment horizontal="center" vertical="center"/>
    </xf>
    <xf numFmtId="43" fontId="11" fillId="2" borderId="33" xfId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0" fontId="17" fillId="0" borderId="12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7" borderId="19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13" fillId="7" borderId="20" xfId="0" applyFont="1" applyFill="1" applyBorder="1" applyAlignment="1">
      <alignment horizontal="center" vertical="center"/>
    </xf>
    <xf numFmtId="4" fontId="0" fillId="7" borderId="20" xfId="0" applyNumberFormat="1" applyFill="1" applyBorder="1" applyAlignment="1">
      <alignment horizontal="center" vertical="center"/>
    </xf>
    <xf numFmtId="4" fontId="2" fillId="7" borderId="26" xfId="0" applyNumberFormat="1" applyFont="1" applyFill="1" applyBorder="1" applyAlignment="1">
      <alignment horizontal="center" vertical="center"/>
    </xf>
    <xf numFmtId="43" fontId="11" fillId="2" borderId="24" xfId="1" applyFont="1" applyFill="1" applyBorder="1" applyAlignment="1">
      <alignment horizontal="center" vertical="center"/>
    </xf>
    <xf numFmtId="43" fontId="11" fillId="2" borderId="20" xfId="1" applyFont="1" applyFill="1" applyBorder="1" applyAlignment="1">
      <alignment horizontal="center" vertical="center"/>
    </xf>
    <xf numFmtId="43" fontId="5" fillId="2" borderId="20" xfId="1" applyFont="1" applyFill="1" applyBorder="1" applyAlignment="1">
      <alignment vertical="center"/>
    </xf>
    <xf numFmtId="43" fontId="2" fillId="2" borderId="21" xfId="1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" fillId="7" borderId="17" xfId="0" applyFont="1" applyFill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3" fontId="1" fillId="0" borderId="23" xfId="1" applyFont="1" applyFill="1" applyBorder="1" applyAlignment="1">
      <alignment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514349</xdr:colOff>
      <xdr:row>24</xdr:row>
      <xdr:rowOff>38100</xdr:rowOff>
    </xdr:from>
    <xdr:to>
      <xdr:col>14</xdr:col>
      <xdr:colOff>853002</xdr:colOff>
      <xdr:row>39</xdr:row>
      <xdr:rowOff>152400</xdr:rowOff>
    </xdr:to>
    <xdr:pic>
      <xdr:nvPicPr>
        <xdr:cNvPr id="3" name="Imagem 2" descr="Toscano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91474" y="5800725"/>
          <a:ext cx="4301053" cy="3105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topLeftCell="A14" workbookViewId="0">
      <selection activeCell="B23" sqref="B23"/>
    </sheetView>
  </sheetViews>
  <sheetFormatPr defaultRowHeight="15"/>
  <cols>
    <col min="1" max="1" width="11" customWidth="1"/>
    <col min="2" max="2" width="15" bestFit="1" customWidth="1"/>
    <col min="3" max="3" width="5.85546875" style="38" bestFit="1" customWidth="1"/>
    <col min="4" max="4" width="11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23"/>
      <c r="B1" s="16"/>
      <c r="C1" s="34"/>
      <c r="D1" s="16"/>
      <c r="E1" s="16"/>
      <c r="F1" s="16"/>
      <c r="G1" s="16"/>
      <c r="H1" s="16"/>
      <c r="I1" s="16"/>
      <c r="J1" s="16"/>
      <c r="K1" s="16"/>
      <c r="L1" s="16"/>
      <c r="M1" s="21" t="s">
        <v>53</v>
      </c>
      <c r="N1" s="16"/>
      <c r="O1" s="16"/>
    </row>
    <row r="2" spans="1:18" ht="19.5" thickBot="1">
      <c r="A2" s="109" t="s">
        <v>23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1"/>
    </row>
    <row r="3" spans="1:18" ht="24" customHeight="1" thickBot="1">
      <c r="A3" s="112" t="s">
        <v>20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4"/>
    </row>
    <row r="4" spans="1:18" ht="27.75" customHeight="1">
      <c r="A4" s="115" t="s">
        <v>1</v>
      </c>
      <c r="B4" s="117" t="s">
        <v>19</v>
      </c>
      <c r="C4" s="117" t="s">
        <v>0</v>
      </c>
      <c r="D4" s="117" t="s">
        <v>29</v>
      </c>
      <c r="E4" s="117" t="s">
        <v>5</v>
      </c>
      <c r="F4" s="59" t="s">
        <v>26</v>
      </c>
      <c r="G4" s="59" t="s">
        <v>28</v>
      </c>
      <c r="H4" s="59" t="s">
        <v>22</v>
      </c>
      <c r="I4" s="119" t="s">
        <v>6</v>
      </c>
      <c r="J4" s="9" t="s">
        <v>34</v>
      </c>
      <c r="K4" s="10" t="s">
        <v>7</v>
      </c>
      <c r="L4" s="9" t="s">
        <v>8</v>
      </c>
      <c r="M4" s="9" t="s">
        <v>9</v>
      </c>
      <c r="N4" s="8" t="s">
        <v>10</v>
      </c>
      <c r="O4" s="11" t="s">
        <v>11</v>
      </c>
    </row>
    <row r="5" spans="1:18" ht="24" customHeight="1" thickBot="1">
      <c r="A5" s="116"/>
      <c r="B5" s="118"/>
      <c r="C5" s="118"/>
      <c r="D5" s="118"/>
      <c r="E5" s="118"/>
      <c r="F5" s="77" t="s">
        <v>21</v>
      </c>
      <c r="G5" s="77" t="s">
        <v>21</v>
      </c>
      <c r="H5" s="77" t="s">
        <v>27</v>
      </c>
      <c r="I5" s="120"/>
      <c r="J5" s="78">
        <v>0.15</v>
      </c>
      <c r="K5" s="79">
        <v>0.5</v>
      </c>
      <c r="L5" s="80">
        <v>36</v>
      </c>
      <c r="M5" s="81">
        <v>0</v>
      </c>
      <c r="N5" s="82">
        <v>0</v>
      </c>
      <c r="O5" s="83">
        <v>0</v>
      </c>
    </row>
    <row r="6" spans="1:18" s="75" customFormat="1" ht="18" customHeight="1">
      <c r="A6" s="84" t="s">
        <v>2</v>
      </c>
      <c r="B6" s="85" t="s">
        <v>30</v>
      </c>
      <c r="C6" s="86" t="s">
        <v>33</v>
      </c>
      <c r="D6" s="85">
        <v>19</v>
      </c>
      <c r="E6" s="87" t="s">
        <v>13</v>
      </c>
      <c r="F6" s="88">
        <v>70.430000000000007</v>
      </c>
      <c r="G6" s="88">
        <v>98.56</v>
      </c>
      <c r="H6" s="89">
        <f>G6+16.95</f>
        <v>115.51</v>
      </c>
      <c r="I6" s="90" t="s">
        <v>32</v>
      </c>
      <c r="J6" s="91" t="s">
        <v>32</v>
      </c>
      <c r="K6" s="91" t="s">
        <v>32</v>
      </c>
      <c r="L6" s="91" t="s">
        <v>32</v>
      </c>
      <c r="M6" s="91" t="s">
        <v>32</v>
      </c>
      <c r="N6" s="92"/>
      <c r="O6" s="93" t="s">
        <v>32</v>
      </c>
      <c r="Q6" s="76"/>
      <c r="R6" s="76"/>
    </row>
    <row r="7" spans="1:18" s="75" customFormat="1" ht="18" customHeight="1">
      <c r="A7" s="42" t="s">
        <v>2</v>
      </c>
      <c r="B7" s="43" t="s">
        <v>30</v>
      </c>
      <c r="C7" s="43">
        <v>102</v>
      </c>
      <c r="D7" s="43">
        <v>18</v>
      </c>
      <c r="E7" s="44" t="s">
        <v>15</v>
      </c>
      <c r="F7" s="45">
        <v>71.069999999999993</v>
      </c>
      <c r="G7" s="45">
        <v>99.46</v>
      </c>
      <c r="H7" s="64">
        <f>G7+17.9</f>
        <v>117.35999999999999</v>
      </c>
      <c r="I7" s="61" t="s">
        <v>32</v>
      </c>
      <c r="J7" s="46" t="s">
        <v>32</v>
      </c>
      <c r="K7" s="46" t="s">
        <v>32</v>
      </c>
      <c r="L7" s="46" t="s">
        <v>32</v>
      </c>
      <c r="M7" s="46" t="s">
        <v>32</v>
      </c>
      <c r="N7" s="47"/>
      <c r="O7" s="48" t="s">
        <v>32</v>
      </c>
      <c r="Q7" s="76"/>
      <c r="R7" s="76"/>
    </row>
    <row r="8" spans="1:18" ht="18" customHeight="1">
      <c r="A8" s="42" t="s">
        <v>2</v>
      </c>
      <c r="B8" s="43" t="s">
        <v>18</v>
      </c>
      <c r="C8" s="43">
        <v>103</v>
      </c>
      <c r="D8" s="43">
        <v>3</v>
      </c>
      <c r="E8" s="44" t="s">
        <v>14</v>
      </c>
      <c r="F8" s="45">
        <v>46.07</v>
      </c>
      <c r="G8" s="45">
        <v>64.47</v>
      </c>
      <c r="H8" s="64">
        <f>G8+17.9</f>
        <v>82.37</v>
      </c>
      <c r="I8" s="61" t="s">
        <v>32</v>
      </c>
      <c r="J8" s="46" t="s">
        <v>32</v>
      </c>
      <c r="K8" s="46" t="s">
        <v>32</v>
      </c>
      <c r="L8" s="46" t="s">
        <v>32</v>
      </c>
      <c r="M8" s="46" t="s">
        <v>32</v>
      </c>
      <c r="N8" s="47"/>
      <c r="O8" s="48" t="s">
        <v>32</v>
      </c>
      <c r="Q8" s="31"/>
      <c r="R8" s="31"/>
    </row>
    <row r="9" spans="1:18" ht="18" customHeight="1">
      <c r="A9" s="42" t="s">
        <v>2</v>
      </c>
      <c r="B9" s="43" t="s">
        <v>30</v>
      </c>
      <c r="C9" s="43">
        <v>104</v>
      </c>
      <c r="D9" s="43">
        <v>4</v>
      </c>
      <c r="E9" s="44" t="s">
        <v>16</v>
      </c>
      <c r="F9" s="45">
        <v>71.069999999999993</v>
      </c>
      <c r="G9" s="45">
        <v>99.46</v>
      </c>
      <c r="H9" s="64">
        <f>G9+18.72</f>
        <v>118.17999999999999</v>
      </c>
      <c r="I9" s="61" t="s">
        <v>32</v>
      </c>
      <c r="J9" s="46" t="s">
        <v>32</v>
      </c>
      <c r="K9" s="46" t="s">
        <v>32</v>
      </c>
      <c r="L9" s="46" t="s">
        <v>32</v>
      </c>
      <c r="M9" s="46" t="s">
        <v>32</v>
      </c>
      <c r="N9" s="47"/>
      <c r="O9" s="48" t="s">
        <v>32</v>
      </c>
      <c r="Q9" s="31"/>
      <c r="R9" s="31"/>
    </row>
    <row r="10" spans="1:18" ht="18" customHeight="1">
      <c r="A10" s="42" t="s">
        <v>2</v>
      </c>
      <c r="B10" s="43" t="s">
        <v>30</v>
      </c>
      <c r="C10" s="43">
        <v>105</v>
      </c>
      <c r="D10" s="43">
        <v>5</v>
      </c>
      <c r="E10" s="44" t="s">
        <v>17</v>
      </c>
      <c r="F10" s="45">
        <v>70.430000000000007</v>
      </c>
      <c r="G10" s="45">
        <v>98.56</v>
      </c>
      <c r="H10" s="64">
        <f>G10+18.35</f>
        <v>116.91</v>
      </c>
      <c r="I10" s="61" t="s">
        <v>32</v>
      </c>
      <c r="J10" s="46" t="s">
        <v>32</v>
      </c>
      <c r="K10" s="46" t="s">
        <v>32</v>
      </c>
      <c r="L10" s="46" t="s">
        <v>32</v>
      </c>
      <c r="M10" s="46" t="s">
        <v>32</v>
      </c>
      <c r="N10" s="47"/>
      <c r="O10" s="48" t="s">
        <v>32</v>
      </c>
      <c r="Q10" s="31"/>
      <c r="R10" s="31"/>
    </row>
    <row r="11" spans="1:18" ht="18" customHeight="1">
      <c r="A11" s="42" t="s">
        <v>3</v>
      </c>
      <c r="B11" s="43" t="s">
        <v>30</v>
      </c>
      <c r="C11" s="43">
        <v>201</v>
      </c>
      <c r="D11" s="43">
        <v>6</v>
      </c>
      <c r="E11" s="44" t="str">
        <f>E6</f>
        <v>Norte / Oeste</v>
      </c>
      <c r="F11" s="45">
        <v>70.430000000000007</v>
      </c>
      <c r="G11" s="45">
        <v>98.56</v>
      </c>
      <c r="H11" s="64">
        <f>G11+18.35</f>
        <v>116.91</v>
      </c>
      <c r="I11" s="61" t="s">
        <v>32</v>
      </c>
      <c r="J11" s="46" t="s">
        <v>32</v>
      </c>
      <c r="K11" s="46" t="s">
        <v>32</v>
      </c>
      <c r="L11" s="46" t="s">
        <v>32</v>
      </c>
      <c r="M11" s="46" t="s">
        <v>32</v>
      </c>
      <c r="N11" s="47"/>
      <c r="O11" s="48" t="s">
        <v>32</v>
      </c>
      <c r="Q11" s="31"/>
      <c r="R11" s="31"/>
    </row>
    <row r="12" spans="1:18" s="75" customFormat="1" ht="18" customHeight="1">
      <c r="A12" s="42" t="s">
        <v>3</v>
      </c>
      <c r="B12" s="43" t="s">
        <v>30</v>
      </c>
      <c r="C12" s="43">
        <v>202</v>
      </c>
      <c r="D12" s="43">
        <v>7</v>
      </c>
      <c r="E12" s="44" t="str">
        <f t="shared" ref="E12:E22" si="0">E7</f>
        <v>Sul / Oeste - Vista</v>
      </c>
      <c r="F12" s="45">
        <v>71.069999999999993</v>
      </c>
      <c r="G12" s="45">
        <v>99.46</v>
      </c>
      <c r="H12" s="64">
        <f>G12+18.35</f>
        <v>117.81</v>
      </c>
      <c r="I12" s="61" t="s">
        <v>32</v>
      </c>
      <c r="J12" s="46" t="s">
        <v>32</v>
      </c>
      <c r="K12" s="46" t="s">
        <v>32</v>
      </c>
      <c r="L12" s="46" t="s">
        <v>32</v>
      </c>
      <c r="M12" s="46" t="s">
        <v>32</v>
      </c>
      <c r="N12" s="47"/>
      <c r="O12" s="48" t="s">
        <v>32</v>
      </c>
      <c r="Q12" s="76"/>
      <c r="R12" s="76"/>
    </row>
    <row r="13" spans="1:18" ht="18" customHeight="1">
      <c r="A13" s="49" t="s">
        <v>3</v>
      </c>
      <c r="B13" s="50" t="s">
        <v>18</v>
      </c>
      <c r="C13" s="50">
        <v>203</v>
      </c>
      <c r="D13" s="50">
        <v>8</v>
      </c>
      <c r="E13" s="51" t="str">
        <f t="shared" si="0"/>
        <v>Sul - Vista</v>
      </c>
      <c r="F13" s="52">
        <v>46.07</v>
      </c>
      <c r="G13" s="52">
        <v>64.47</v>
      </c>
      <c r="H13" s="65">
        <f>G13+18.35</f>
        <v>82.82</v>
      </c>
      <c r="I13" s="61" t="s">
        <v>32</v>
      </c>
      <c r="J13" s="46" t="s">
        <v>32</v>
      </c>
      <c r="K13" s="46" t="s">
        <v>32</v>
      </c>
      <c r="L13" s="46" t="s">
        <v>32</v>
      </c>
      <c r="M13" s="46" t="s">
        <v>32</v>
      </c>
      <c r="N13" s="47"/>
      <c r="O13" s="48" t="s">
        <v>32</v>
      </c>
      <c r="Q13" s="31"/>
      <c r="R13" s="31"/>
    </row>
    <row r="14" spans="1:18" ht="18" customHeight="1">
      <c r="A14" s="49" t="s">
        <v>3</v>
      </c>
      <c r="B14" s="50" t="s">
        <v>30</v>
      </c>
      <c r="C14" s="50">
        <v>204</v>
      </c>
      <c r="D14" s="50">
        <v>9</v>
      </c>
      <c r="E14" s="51" t="str">
        <f t="shared" si="0"/>
        <v>Sul / Leste - Vista</v>
      </c>
      <c r="F14" s="52">
        <v>71.069999999999993</v>
      </c>
      <c r="G14" s="52">
        <v>99.46</v>
      </c>
      <c r="H14" s="65">
        <f>G14+18.72</f>
        <v>118.17999999999999</v>
      </c>
      <c r="I14" s="61" t="s">
        <v>32</v>
      </c>
      <c r="J14" s="46" t="s">
        <v>32</v>
      </c>
      <c r="K14" s="46" t="s">
        <v>32</v>
      </c>
      <c r="L14" s="46" t="s">
        <v>32</v>
      </c>
      <c r="M14" s="46" t="s">
        <v>32</v>
      </c>
      <c r="N14" s="53"/>
      <c r="O14" s="48" t="s">
        <v>32</v>
      </c>
      <c r="Q14" s="31"/>
      <c r="R14" s="31"/>
    </row>
    <row r="15" spans="1:18" ht="18" customHeight="1">
      <c r="A15" s="42" t="s">
        <v>3</v>
      </c>
      <c r="B15" s="43" t="s">
        <v>30</v>
      </c>
      <c r="C15" s="43">
        <v>205</v>
      </c>
      <c r="D15" s="43">
        <v>10</v>
      </c>
      <c r="E15" s="44" t="str">
        <f t="shared" si="0"/>
        <v>Norte / Leste</v>
      </c>
      <c r="F15" s="45">
        <v>70.430000000000007</v>
      </c>
      <c r="G15" s="45">
        <v>98.56</v>
      </c>
      <c r="H15" s="64">
        <f>G15+17.9</f>
        <v>116.46000000000001</v>
      </c>
      <c r="I15" s="61" t="s">
        <v>32</v>
      </c>
      <c r="J15" s="46" t="s">
        <v>32</v>
      </c>
      <c r="K15" s="46" t="s">
        <v>32</v>
      </c>
      <c r="L15" s="46" t="s">
        <v>32</v>
      </c>
      <c r="M15" s="46" t="s">
        <v>32</v>
      </c>
      <c r="N15" s="47"/>
      <c r="O15" s="48" t="s">
        <v>32</v>
      </c>
      <c r="Q15" s="31"/>
      <c r="R15" s="31"/>
    </row>
    <row r="16" spans="1:18" s="75" customFormat="1" ht="18" customHeight="1">
      <c r="A16" s="42" t="s">
        <v>4</v>
      </c>
      <c r="B16" s="43" t="s">
        <v>30</v>
      </c>
      <c r="C16" s="43">
        <v>301</v>
      </c>
      <c r="D16" s="43">
        <v>21</v>
      </c>
      <c r="E16" s="44" t="str">
        <f t="shared" si="0"/>
        <v>Norte / Oeste</v>
      </c>
      <c r="F16" s="45">
        <v>70.73</v>
      </c>
      <c r="G16" s="45">
        <v>98.56</v>
      </c>
      <c r="H16" s="64">
        <f>G16+17.9</f>
        <v>116.46000000000001</v>
      </c>
      <c r="I16" s="61" t="s">
        <v>32</v>
      </c>
      <c r="J16" s="46" t="s">
        <v>32</v>
      </c>
      <c r="K16" s="46" t="s">
        <v>32</v>
      </c>
      <c r="L16" s="46" t="s">
        <v>32</v>
      </c>
      <c r="M16" s="46" t="s">
        <v>32</v>
      </c>
      <c r="N16" s="47"/>
      <c r="O16" s="48" t="s">
        <v>32</v>
      </c>
      <c r="Q16" s="76"/>
      <c r="R16" s="76"/>
    </row>
    <row r="17" spans="1:18" s="75" customFormat="1" ht="18" customHeight="1">
      <c r="A17" s="66" t="s">
        <v>4</v>
      </c>
      <c r="B17" s="67" t="s">
        <v>30</v>
      </c>
      <c r="C17" s="67">
        <v>302</v>
      </c>
      <c r="D17" s="67">
        <v>20</v>
      </c>
      <c r="E17" s="24" t="str">
        <f t="shared" si="0"/>
        <v>Sul / Oeste - Vista</v>
      </c>
      <c r="F17" s="68">
        <v>71.069999999999993</v>
      </c>
      <c r="G17" s="68">
        <v>99.46</v>
      </c>
      <c r="H17" s="69">
        <f>G17+16.95</f>
        <v>116.41</v>
      </c>
      <c r="I17" s="70">
        <v>660346.61</v>
      </c>
      <c r="J17" s="71">
        <f>I17*(1-J$5)</f>
        <v>561294.61849999998</v>
      </c>
      <c r="K17" s="72">
        <f t="shared" ref="K17:K23" si="1">J17*K$5</f>
        <v>280647.30924999999</v>
      </c>
      <c r="L17" s="72">
        <f t="shared" ref="L17:L23" si="2">(J17-K17-M17-N17)/L$5</f>
        <v>7795.7585902777773</v>
      </c>
      <c r="M17" s="72">
        <f t="shared" ref="M17:M23" si="3">J17*M$5</f>
        <v>0</v>
      </c>
      <c r="N17" s="73">
        <f t="shared" ref="N17:N23" si="4">J17*N$5</f>
        <v>0</v>
      </c>
      <c r="O17" s="74" t="str">
        <f t="shared" ref="O17:O23" si="5">IF(O$5&lt;&gt;0,(N17/O$5),"-")</f>
        <v>-</v>
      </c>
      <c r="Q17" s="76"/>
      <c r="R17" s="76"/>
    </row>
    <row r="18" spans="1:18" ht="18" customHeight="1">
      <c r="A18" s="42" t="s">
        <v>4</v>
      </c>
      <c r="B18" s="43" t="s">
        <v>18</v>
      </c>
      <c r="C18" s="43">
        <v>303</v>
      </c>
      <c r="D18" s="43">
        <v>13</v>
      </c>
      <c r="E18" s="44" t="str">
        <f t="shared" si="0"/>
        <v>Sul - Vista</v>
      </c>
      <c r="F18" s="45">
        <v>46.07</v>
      </c>
      <c r="G18" s="45">
        <v>64.47</v>
      </c>
      <c r="H18" s="64">
        <f>G18+17.01</f>
        <v>81.48</v>
      </c>
      <c r="I18" s="61" t="s">
        <v>32</v>
      </c>
      <c r="J18" s="46" t="s">
        <v>32</v>
      </c>
      <c r="K18" s="46" t="s">
        <v>32</v>
      </c>
      <c r="L18" s="46" t="s">
        <v>32</v>
      </c>
      <c r="M18" s="46" t="s">
        <v>32</v>
      </c>
      <c r="N18" s="54"/>
      <c r="O18" s="55" t="s">
        <v>32</v>
      </c>
      <c r="Q18" s="31"/>
      <c r="R18" s="31"/>
    </row>
    <row r="19" spans="1:18" ht="18" customHeight="1">
      <c r="A19" s="42" t="s">
        <v>4</v>
      </c>
      <c r="B19" s="43" t="s">
        <v>30</v>
      </c>
      <c r="C19" s="43">
        <v>304</v>
      </c>
      <c r="D19" s="43">
        <v>15</v>
      </c>
      <c r="E19" s="44" t="str">
        <f t="shared" si="0"/>
        <v>Sul / Leste - Vista</v>
      </c>
      <c r="F19" s="45">
        <v>71.069999999999993</v>
      </c>
      <c r="G19" s="45">
        <v>99.46</v>
      </c>
      <c r="H19" s="64">
        <f>G19+17.01</f>
        <v>116.47</v>
      </c>
      <c r="I19" s="61" t="s">
        <v>32</v>
      </c>
      <c r="J19" s="46" t="s">
        <v>32</v>
      </c>
      <c r="K19" s="46" t="s">
        <v>32</v>
      </c>
      <c r="L19" s="46" t="s">
        <v>32</v>
      </c>
      <c r="M19" s="46" t="s">
        <v>32</v>
      </c>
      <c r="N19" s="54"/>
      <c r="O19" s="55" t="s">
        <v>32</v>
      </c>
      <c r="Q19" s="31"/>
      <c r="R19" s="31"/>
    </row>
    <row r="20" spans="1:18" ht="18" customHeight="1">
      <c r="A20" s="66" t="s">
        <v>4</v>
      </c>
      <c r="B20" s="67" t="s">
        <v>30</v>
      </c>
      <c r="C20" s="67">
        <v>305</v>
      </c>
      <c r="D20" s="67">
        <v>22</v>
      </c>
      <c r="E20" s="24" t="str">
        <f t="shared" si="0"/>
        <v>Norte / Leste</v>
      </c>
      <c r="F20" s="68">
        <v>70.430000000000007</v>
      </c>
      <c r="G20" s="68">
        <v>98.56</v>
      </c>
      <c r="H20" s="69">
        <f>G20+17.01</f>
        <v>115.57000000000001</v>
      </c>
      <c r="I20" s="70">
        <v>574214.44999999995</v>
      </c>
      <c r="J20" s="71">
        <f>I20*(1-J$5)</f>
        <v>488082.28249999997</v>
      </c>
      <c r="K20" s="72">
        <f t="shared" si="1"/>
        <v>244041.14124999999</v>
      </c>
      <c r="L20" s="72">
        <f t="shared" si="2"/>
        <v>6778.9205902777776</v>
      </c>
      <c r="M20" s="72">
        <f t="shared" si="3"/>
        <v>0</v>
      </c>
      <c r="N20" s="73">
        <f t="shared" si="4"/>
        <v>0</v>
      </c>
      <c r="O20" s="74" t="str">
        <f t="shared" si="5"/>
        <v>-</v>
      </c>
      <c r="Q20" s="31"/>
      <c r="R20" s="31"/>
    </row>
    <row r="21" spans="1:18" ht="18" customHeight="1">
      <c r="A21" s="66" t="s">
        <v>31</v>
      </c>
      <c r="B21" s="67" t="s">
        <v>30</v>
      </c>
      <c r="C21" s="121" t="s">
        <v>35</v>
      </c>
      <c r="D21" s="67" t="s">
        <v>49</v>
      </c>
      <c r="E21" s="24" t="str">
        <f t="shared" si="0"/>
        <v>Norte / Oeste</v>
      </c>
      <c r="F21" s="68">
        <v>55.03</v>
      </c>
      <c r="G21" s="68">
        <v>77.010000000000005</v>
      </c>
      <c r="H21" s="69">
        <v>94.11</v>
      </c>
      <c r="I21" s="122">
        <v>680395.19</v>
      </c>
      <c r="J21" s="71">
        <f>I21*(1-J$5)</f>
        <v>578335.91149999993</v>
      </c>
      <c r="K21" s="72">
        <f t="shared" si="1"/>
        <v>289167.95574999996</v>
      </c>
      <c r="L21" s="72">
        <f t="shared" si="2"/>
        <v>8032.4432152777772</v>
      </c>
      <c r="M21" s="72">
        <f t="shared" si="3"/>
        <v>0</v>
      </c>
      <c r="N21" s="73">
        <f t="shared" si="4"/>
        <v>0</v>
      </c>
      <c r="O21" s="74" t="str">
        <f t="shared" si="5"/>
        <v>-</v>
      </c>
      <c r="Q21" s="31"/>
      <c r="R21" s="31"/>
    </row>
    <row r="22" spans="1:18" ht="18" customHeight="1">
      <c r="A22" s="19" t="s">
        <v>31</v>
      </c>
      <c r="B22" s="67" t="s">
        <v>30</v>
      </c>
      <c r="C22" s="3">
        <v>402</v>
      </c>
      <c r="D22" s="3" t="s">
        <v>50</v>
      </c>
      <c r="E22" s="25" t="str">
        <f t="shared" si="0"/>
        <v>Sul / Oeste - Vista</v>
      </c>
      <c r="F22" s="68">
        <v>53.68</v>
      </c>
      <c r="G22" s="22">
        <v>75.12</v>
      </c>
      <c r="H22" s="63">
        <v>92.22</v>
      </c>
      <c r="I22" s="62">
        <v>660346.61</v>
      </c>
      <c r="J22" s="4">
        <f>I22*(1-J$5)</f>
        <v>561294.61849999998</v>
      </c>
      <c r="K22" s="5">
        <f t="shared" si="1"/>
        <v>280647.30924999999</v>
      </c>
      <c r="L22" s="5">
        <f t="shared" si="2"/>
        <v>7795.7585902777773</v>
      </c>
      <c r="M22" s="5">
        <f t="shared" si="3"/>
        <v>0</v>
      </c>
      <c r="N22" s="6">
        <f t="shared" si="4"/>
        <v>0</v>
      </c>
      <c r="O22" s="7" t="str">
        <f t="shared" si="5"/>
        <v>-</v>
      </c>
      <c r="Q22" s="31"/>
      <c r="R22" s="31"/>
    </row>
    <row r="23" spans="1:18" ht="18" customHeight="1">
      <c r="A23" s="19" t="s">
        <v>31</v>
      </c>
      <c r="B23" s="67" t="s">
        <v>30</v>
      </c>
      <c r="C23" s="98" t="s">
        <v>36</v>
      </c>
      <c r="D23" s="3" t="s">
        <v>51</v>
      </c>
      <c r="E23" s="25" t="s">
        <v>16</v>
      </c>
      <c r="F23" s="68">
        <v>53.68</v>
      </c>
      <c r="G23" s="22">
        <v>75.12</v>
      </c>
      <c r="H23" s="63">
        <v>92.22</v>
      </c>
      <c r="I23" s="60">
        <v>690683.97</v>
      </c>
      <c r="J23" s="4">
        <f>I23*(1-J$5)</f>
        <v>587081.37449999992</v>
      </c>
      <c r="K23" s="5">
        <f t="shared" si="1"/>
        <v>293540.68724999996</v>
      </c>
      <c r="L23" s="5">
        <f t="shared" si="2"/>
        <v>8153.9079791666654</v>
      </c>
      <c r="M23" s="5">
        <f t="shared" si="3"/>
        <v>0</v>
      </c>
      <c r="N23" s="6">
        <f t="shared" si="4"/>
        <v>0</v>
      </c>
      <c r="O23" s="7" t="str">
        <f t="shared" si="5"/>
        <v>-</v>
      </c>
      <c r="Q23" s="31"/>
      <c r="R23" s="31"/>
    </row>
    <row r="24" spans="1:18" ht="18" customHeight="1" thickBot="1">
      <c r="A24" s="100" t="s">
        <v>31</v>
      </c>
      <c r="B24" s="101" t="s">
        <v>30</v>
      </c>
      <c r="C24" s="101">
        <v>404</v>
      </c>
      <c r="D24" s="101" t="s">
        <v>52</v>
      </c>
      <c r="E24" s="102" t="s">
        <v>17</v>
      </c>
      <c r="F24" s="103">
        <v>55.03</v>
      </c>
      <c r="G24" s="103">
        <v>77.010000000000005</v>
      </c>
      <c r="H24" s="104">
        <v>95.83</v>
      </c>
      <c r="I24" s="105" t="s">
        <v>32</v>
      </c>
      <c r="J24" s="106" t="s">
        <v>32</v>
      </c>
      <c r="K24" s="106" t="s">
        <v>32</v>
      </c>
      <c r="L24" s="106" t="s">
        <v>32</v>
      </c>
      <c r="M24" s="106" t="s">
        <v>32</v>
      </c>
      <c r="N24" s="107"/>
      <c r="O24" s="108" t="s">
        <v>32</v>
      </c>
      <c r="Q24" s="31"/>
      <c r="R24" s="31"/>
    </row>
    <row r="25" spans="1:18" s="33" customFormat="1" ht="18" customHeight="1">
      <c r="A25" s="96" t="s">
        <v>37</v>
      </c>
      <c r="B25" s="94"/>
      <c r="C25" s="95"/>
      <c r="D25" s="97"/>
      <c r="E25" s="32"/>
      <c r="F25" s="32"/>
      <c r="G25" s="32"/>
      <c r="H25" s="32"/>
    </row>
    <row r="26" spans="1:18" s="33" customFormat="1" ht="18" customHeight="1">
      <c r="A26" s="96" t="s">
        <v>38</v>
      </c>
      <c r="B26" s="94"/>
      <c r="C26" s="95"/>
      <c r="D26" s="97"/>
      <c r="E26" s="32"/>
      <c r="F26" s="32"/>
      <c r="G26" s="32"/>
      <c r="H26" s="32"/>
      <c r="J26" s="99"/>
    </row>
    <row r="27" spans="1:18" s="33" customFormat="1" ht="9.75" customHeight="1">
      <c r="A27" s="39"/>
      <c r="B27" s="40"/>
      <c r="C27" s="41"/>
      <c r="D27" s="40"/>
      <c r="E27" s="32"/>
      <c r="F27" s="32"/>
      <c r="G27" s="32"/>
      <c r="H27" s="32"/>
      <c r="J27" s="99"/>
    </row>
    <row r="28" spans="1:18" ht="18" customHeight="1" thickBot="1">
      <c r="A28" s="20" t="s">
        <v>24</v>
      </c>
      <c r="B28" s="56" t="s">
        <v>25</v>
      </c>
      <c r="C28" s="2"/>
      <c r="D28" s="1"/>
      <c r="E28" s="26"/>
      <c r="F28" s="1"/>
      <c r="G28" s="1"/>
      <c r="H28" s="1"/>
      <c r="J28" s="16"/>
    </row>
    <row r="29" spans="1:18" ht="18" customHeight="1">
      <c r="A29" s="18" t="s">
        <v>12</v>
      </c>
      <c r="B29" s="27"/>
      <c r="C29" s="35"/>
      <c r="D29" s="27"/>
      <c r="E29" s="27"/>
      <c r="F29" s="27"/>
      <c r="G29" s="27"/>
      <c r="H29" s="27"/>
      <c r="I29" s="28"/>
      <c r="J29" s="28"/>
      <c r="K29" s="58"/>
      <c r="L29" s="58"/>
      <c r="M29" s="58"/>
    </row>
    <row r="30" spans="1:18" ht="18" customHeight="1">
      <c r="A30" s="12" t="s">
        <v>40</v>
      </c>
      <c r="B30" s="13"/>
      <c r="C30" s="36"/>
      <c r="D30" s="13"/>
      <c r="E30" s="13"/>
      <c r="F30" s="13"/>
      <c r="G30" s="13"/>
      <c r="H30" s="13"/>
      <c r="I30" s="14"/>
      <c r="J30" s="14"/>
      <c r="K30" s="57"/>
      <c r="L30" s="57"/>
      <c r="M30" s="58"/>
    </row>
    <row r="31" spans="1:18">
      <c r="A31" s="12" t="s">
        <v>41</v>
      </c>
      <c r="B31" s="13"/>
      <c r="C31" s="36"/>
      <c r="D31" s="13"/>
      <c r="E31" s="13"/>
      <c r="F31" s="13"/>
      <c r="G31" s="13"/>
      <c r="H31" s="13"/>
      <c r="I31" s="14"/>
      <c r="J31" s="14"/>
      <c r="K31" s="57"/>
      <c r="L31" s="57"/>
      <c r="M31" s="58"/>
    </row>
    <row r="32" spans="1:18">
      <c r="A32" s="12" t="s">
        <v>42</v>
      </c>
      <c r="B32" s="13"/>
      <c r="C32" s="36"/>
      <c r="D32" s="13"/>
      <c r="E32" s="13"/>
      <c r="F32" s="13"/>
      <c r="G32" s="13"/>
      <c r="H32" s="13"/>
      <c r="I32" s="14"/>
      <c r="J32" s="14"/>
      <c r="K32" s="57"/>
      <c r="L32" s="57"/>
      <c r="M32" s="58"/>
    </row>
    <row r="33" spans="1:13">
      <c r="A33" s="12" t="s">
        <v>43</v>
      </c>
      <c r="B33" s="13"/>
      <c r="C33" s="36"/>
      <c r="D33" s="13"/>
      <c r="E33" s="13"/>
      <c r="F33" s="13"/>
      <c r="G33" s="13"/>
      <c r="H33" s="13"/>
      <c r="I33" s="14"/>
      <c r="J33" s="14"/>
      <c r="K33" s="57"/>
      <c r="L33" s="57"/>
      <c r="M33" s="58"/>
    </row>
    <row r="34" spans="1:13">
      <c r="A34" s="12" t="s">
        <v>44</v>
      </c>
      <c r="B34" s="13"/>
      <c r="C34" s="36"/>
      <c r="D34" s="13"/>
      <c r="E34" s="13"/>
      <c r="F34" s="13"/>
      <c r="G34" s="13"/>
      <c r="H34" s="13"/>
      <c r="I34" s="14"/>
      <c r="J34" s="14"/>
      <c r="K34" s="57"/>
      <c r="L34" s="57"/>
      <c r="M34" s="58"/>
    </row>
    <row r="35" spans="1:13">
      <c r="A35" s="12" t="s">
        <v>45</v>
      </c>
      <c r="B35" s="13"/>
      <c r="C35" s="36"/>
      <c r="D35" s="13"/>
      <c r="E35" s="13"/>
      <c r="F35" s="13"/>
      <c r="G35" s="13"/>
      <c r="H35" s="13"/>
      <c r="I35" s="14"/>
      <c r="J35" s="14"/>
      <c r="K35" s="57"/>
      <c r="L35" s="57"/>
      <c r="M35" s="58"/>
    </row>
    <row r="36" spans="1:13">
      <c r="A36" s="12" t="s">
        <v>46</v>
      </c>
      <c r="B36" s="13"/>
      <c r="C36" s="36"/>
      <c r="D36" s="13"/>
      <c r="E36" s="13"/>
      <c r="F36" s="13"/>
      <c r="G36" s="13"/>
      <c r="H36" s="13"/>
      <c r="I36" s="14"/>
      <c r="J36" s="14"/>
      <c r="K36" s="57"/>
      <c r="L36" s="57"/>
      <c r="M36" s="58"/>
    </row>
    <row r="37" spans="1:13">
      <c r="A37" s="12" t="s">
        <v>48</v>
      </c>
      <c r="B37" s="13"/>
      <c r="C37" s="36"/>
      <c r="D37" s="13"/>
      <c r="E37" s="13"/>
      <c r="F37" s="13"/>
      <c r="G37" s="13"/>
      <c r="H37" s="13"/>
      <c r="I37" s="14"/>
      <c r="J37" s="14"/>
      <c r="K37" s="57"/>
      <c r="L37" s="57"/>
      <c r="M37" s="58"/>
    </row>
    <row r="38" spans="1:13">
      <c r="A38" s="12" t="s">
        <v>47</v>
      </c>
      <c r="B38" s="13"/>
      <c r="C38" s="36"/>
      <c r="D38" s="13"/>
      <c r="E38" s="13"/>
      <c r="F38" s="13"/>
      <c r="G38" s="13"/>
      <c r="H38" s="13"/>
      <c r="I38" s="14"/>
      <c r="J38" s="14"/>
      <c r="K38" s="57"/>
      <c r="L38" s="57"/>
      <c r="M38" s="58"/>
    </row>
    <row r="39" spans="1:13" ht="15.75" thickBot="1">
      <c r="A39" s="15" t="s">
        <v>39</v>
      </c>
      <c r="B39" s="29"/>
      <c r="C39" s="37"/>
      <c r="D39" s="29"/>
      <c r="E39" s="29"/>
      <c r="F39" s="29"/>
      <c r="G39" s="30"/>
      <c r="H39" s="30"/>
      <c r="I39" s="17"/>
      <c r="J39" s="30"/>
      <c r="K39" s="57"/>
      <c r="L39" s="57"/>
      <c r="M39" s="58"/>
    </row>
    <row r="40" spans="1:13">
      <c r="A40" s="1"/>
      <c r="B40" s="1"/>
      <c r="C40" s="2"/>
      <c r="D40" s="1"/>
      <c r="E40" s="1"/>
      <c r="F40" s="1"/>
      <c r="G40" s="1"/>
      <c r="H40" s="1"/>
      <c r="J40" s="16"/>
      <c r="K40" s="58"/>
      <c r="L40" s="58"/>
      <c r="M40" s="58"/>
    </row>
    <row r="41" spans="1:13">
      <c r="J41" s="16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2019-02-09T21:53:34Z</cp:lastPrinted>
  <dcterms:created xsi:type="dcterms:W3CDTF">2014-01-11T19:36:19Z</dcterms:created>
  <dcterms:modified xsi:type="dcterms:W3CDTF">2019-02-15T17:50:30Z</dcterms:modified>
</cp:coreProperties>
</file>